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bin" ContentType="application/vnd.openxmlformats-officedocument.spreadsheetml.printerSettings"/>
  <Default Extension="vml" ContentType="application/vnd.openxmlformats-officedocument.vmlDrawing"/>
  <Default Extension="wmf" ContentType="image/x-wmf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thumbnail" Target="docProps/thumbnail.wmf" Id="rId2" /><Relationship Type="http://schemas.openxmlformats.org/package/2006/relationships/metadata/core-properties" Target="docProps/core.xml" Id="rId3" /><Relationship Type="http://schemas.openxmlformats.org/officeDocument/2006/relationships/extended-properties" Target="docProps/app.xml" Id="rId4" /><Relationship Type="http://schemas.openxmlformats.org/officeDocument/2006/relationships/custom-properties" Target="docProps/custom.xml" Id="rId5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0730" windowHeight="11160"/>
  </bookViews>
  <sheets>
    <sheet name="宿泊実績報告書" sheetId="2" r:id="rId1"/>
    <sheet name="記入例" sheetId="1" state="hidden" r:id="rId2"/>
    <sheet name="クーポン配布枚数計算用" sheetId="3" r:id="rId3"/>
  </sheets>
  <definedNames>
    <definedName name="_xlnm.Print_Area" localSheetId="1">記入例!$A$1:$T$34</definedName>
    <definedName name="_xlnm.Print_Area" localSheetId="0">宿泊実績報告書!$A$1:$R$29</definedName>
  </definedNames>
  <calcPr calcId="162913" concurrentCalc="1"/>
</workbook>
</file>

<file path=xl/comments1.xml><?xml version="1.0" encoding="utf-8"?>
<comments xmlns="http://schemas.openxmlformats.org/spreadsheetml/2006/main">
  <authors>
    <author>Administrator</author>
  </authors>
  <commentList>
    <comment ref="C10" authorId="0">
      <text>
        <r>
          <rPr>
            <b/>
            <sz val="11"/>
            <color rgb="FFFF0000"/>
            <rFont val="游ゴシック"/>
          </rPr>
          <t>　</t>
        </r>
        <r>
          <rPr>
            <b/>
            <u/>
            <sz val="11"/>
            <color rgb="FFFF0000"/>
            <rFont val="游ゴシック"/>
          </rPr>
          <t>※要注意※</t>
        </r>
        <r>
          <rPr>
            <b/>
            <sz val="11"/>
            <color rgb="FFFF0000"/>
            <rFont val="游ゴシック"/>
          </rPr>
          <t xml:space="preserve">
　　</t>
        </r>
        <r>
          <rPr>
            <b/>
            <u/>
            <sz val="11"/>
            <color rgb="FFFF0000"/>
            <rFont val="游ゴシック"/>
          </rPr>
          <t xml:space="preserve">高知県内居住者のみが本事業の対象です。
</t>
        </r>
        <r>
          <rPr>
            <b/>
            <sz val="11"/>
            <color rgb="FFFF0000"/>
            <rFont val="游ゴシック"/>
          </rPr>
          <t>　　</t>
        </r>
        <r>
          <rPr>
            <b/>
            <u/>
            <sz val="11"/>
            <color rgb="FFFF0000"/>
            <rFont val="游ゴシック"/>
          </rPr>
          <t xml:space="preserve">施設使用料のみの幼児や、商品代金が2,000円以下の方については
</t>
        </r>
        <r>
          <rPr>
            <b/>
            <sz val="11"/>
            <color rgb="FFFF0000"/>
            <rFont val="游ゴシック"/>
          </rPr>
          <t>　　</t>
        </r>
        <r>
          <rPr>
            <b/>
            <u/>
            <sz val="11"/>
            <color rgb="FFFF0000"/>
            <rFont val="游ゴシック"/>
          </rPr>
          <t>申請対象外ですので、この様式には記載しないでください。</t>
        </r>
      </text>
    </comment>
    <comment ref="H11" authorId="0">
      <text>
        <r>
          <rPr>
            <sz val="11"/>
            <color theme="1"/>
            <rFont val="游ゴシック"/>
          </rPr>
          <t>　</t>
        </r>
        <r>
          <rPr>
            <b/>
            <u/>
            <sz val="11"/>
            <color rgb="FFFF0000"/>
            <rFont val="游ゴシック"/>
          </rPr>
          <t>※要注意※</t>
        </r>
        <r>
          <rPr>
            <b/>
            <sz val="11"/>
            <color theme="1"/>
            <rFont val="游ゴシック"/>
          </rPr>
          <t xml:space="preserve">
　　</t>
        </r>
        <r>
          <rPr>
            <b/>
            <u/>
            <sz val="11"/>
            <color rgb="FFFF0000"/>
            <rFont val="游ゴシック"/>
          </rPr>
          <t>・～2,000円（1人泊）以下：対象外（割引もクーポンもなし）のため記載しない</t>
        </r>
        <r>
          <rPr>
            <b/>
            <sz val="11"/>
            <color rgb="FFFF0000"/>
            <rFont val="游ゴシック"/>
          </rPr>
          <t xml:space="preserve">
　　</t>
        </r>
        <r>
          <rPr>
            <b/>
            <u/>
            <sz val="11"/>
            <color rgb="FFFF0000"/>
            <rFont val="游ゴシック"/>
          </rPr>
          <t>・～3,999円（1人泊）以下：旅行者負担2,000円を引いた残額が割引額</t>
        </r>
        <r>
          <rPr>
            <b/>
            <sz val="11"/>
            <color rgb="FFFF0000"/>
            <rFont val="游ゴシック"/>
          </rPr>
          <t xml:space="preserve">
　　</t>
        </r>
        <r>
          <rPr>
            <b/>
            <u/>
            <sz val="11"/>
            <color rgb="FFFF0000"/>
            <rFont val="游ゴシック"/>
          </rPr>
          <t>・4,000円（1人泊）以上～：上限50％、5,000円まで割引可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<sst xmlns="http://schemas.openxmlformats.org/spreadsheetml/2006/main" xmlns:r="http://schemas.openxmlformats.org/officeDocument/2006/relationships" count="76" uniqueCount="76">
  <si>
    <t>徳島県</t>
    <rPh sb="0" eb="3">
      <t>とくしまけん</t>
    </rPh>
    <phoneticPr fontId="1" type="Hiragana"/>
  </si>
  <si>
    <t>備考</t>
    <rPh sb="0" eb="2">
      <t>びこう</t>
    </rPh>
    <phoneticPr fontId="1" type="Hiragana"/>
  </si>
  <si>
    <t>宿泊者情報</t>
    <rPh sb="0" eb="3">
      <t>しゅくはくしゃ</t>
    </rPh>
    <rPh sb="3" eb="5">
      <t>じょうほう</t>
    </rPh>
    <phoneticPr fontId="1" type="Hiragana"/>
  </si>
  <si>
    <t>付与額</t>
    <rPh sb="0" eb="2">
      <t>ふよ</t>
    </rPh>
    <rPh sb="2" eb="3">
      <t>がく</t>
    </rPh>
    <phoneticPr fontId="1" type="Hiragana"/>
  </si>
  <si>
    <t>徳島市</t>
    <rPh sb="0" eb="3">
      <t>とくしまし</t>
    </rPh>
    <phoneticPr fontId="1" type="Hiragana"/>
  </si>
  <si>
    <t>佐藤　ジェームス</t>
    <rPh sb="0" eb="2">
      <t>さとう</t>
    </rPh>
    <phoneticPr fontId="1" type="Hiragana"/>
  </si>
  <si>
    <t>高 知 観 光 ト ク 割 キ ャ ン ペ ー ン</t>
  </si>
  <si>
    <t>同上　　　（小人）</t>
    <rPh sb="0" eb="2">
      <t>どうじょう</t>
    </rPh>
    <rPh sb="6" eb="8">
      <t>しょうにん</t>
    </rPh>
    <phoneticPr fontId="1" type="Hiragana"/>
  </si>
  <si>
    <t>宿 泊 実 績 報 告 書</t>
    <rPh sb="0" eb="1">
      <t>やど</t>
    </rPh>
    <rPh sb="2" eb="3">
      <t>とまり</t>
    </rPh>
    <rPh sb="4" eb="5">
      <t>み</t>
    </rPh>
    <rPh sb="6" eb="7">
      <t>つむぐ</t>
    </rPh>
    <rPh sb="8" eb="9">
      <t>ほう</t>
    </rPh>
    <phoneticPr fontId="1" type="Hiragana"/>
  </si>
  <si>
    <t>※記入欄不足の場合は、適宜増やして記入してください。</t>
    <rPh sb="1" eb="3">
      <t>きにゅう</t>
    </rPh>
    <rPh sb="3" eb="4">
      <t>らん</t>
    </rPh>
    <rPh sb="4" eb="6">
      <t>ふそく</t>
    </rPh>
    <rPh sb="7" eb="9">
      <t>ばあい</t>
    </rPh>
    <rPh sb="11" eb="13">
      <t>てきぎ</t>
    </rPh>
    <rPh sb="13" eb="14">
      <t>ふ</t>
    </rPh>
    <rPh sb="17" eb="19">
      <t>きにゅう</t>
    </rPh>
    <phoneticPr fontId="1" type="Hiragana"/>
  </si>
  <si>
    <t>土佐清水市</t>
    <rPh sb="0" eb="5">
      <t>とさしみずし</t>
    </rPh>
    <phoneticPr fontId="1" type="Hiragana"/>
  </si>
  <si>
    <t>（商品代金）</t>
    <rPh sb="1" eb="3">
      <t>しょうひん</t>
    </rPh>
    <rPh sb="3" eb="5">
      <t>だいきん</t>
    </rPh>
    <phoneticPr fontId="1" type="Hiragana"/>
  </si>
  <si>
    <t>高知県安芸市⊿⊿⊿２３</t>
    <rPh sb="0" eb="3">
      <t>こうちけん</t>
    </rPh>
    <rPh sb="3" eb="6">
      <t>あきし</t>
    </rPh>
    <phoneticPr fontId="1" type="Hiragana"/>
  </si>
  <si>
    <t>NO.</t>
  </si>
  <si>
    <t>090-0000-0000</t>
  </si>
  <si>
    <t>宿泊施設名</t>
    <rPh sb="0" eb="2">
      <t>しゅくはく</t>
    </rPh>
    <rPh sb="2" eb="5">
      <t>しせつめい</t>
    </rPh>
    <phoneticPr fontId="1" type="Hiragana"/>
  </si>
  <si>
    <t>クーポン
付与枚数
合計</t>
    <rPh sb="5" eb="7">
      <t>ふよ</t>
    </rPh>
    <rPh sb="7" eb="9">
      <t>まいすう</t>
    </rPh>
    <rPh sb="10" eb="12">
      <t>ごうけい</t>
    </rPh>
    <phoneticPr fontId="1" type="Hiragana"/>
  </si>
  <si>
    <t>例</t>
    <rPh sb="0" eb="1">
      <t>れい</t>
    </rPh>
    <phoneticPr fontId="1" type="Hiragana"/>
  </si>
  <si>
    <r>
      <t xml:space="preserve">宿泊者氏名
</t>
    </r>
    <r>
      <rPr>
        <sz val="8"/>
        <color theme="1"/>
        <rFont val="ＭＳ 明朝"/>
      </rPr>
      <t>（代表者氏名）</t>
    </r>
    <rPh sb="0" eb="3">
      <t>しゅくはくしゃ</t>
    </rPh>
    <rPh sb="3" eb="5">
      <t>しめい</t>
    </rPh>
    <rPh sb="7" eb="10">
      <t>だいひょうしゃ</t>
    </rPh>
    <rPh sb="10" eb="12">
      <t>しめい</t>
    </rPh>
    <phoneticPr fontId="1" type="Hiragana"/>
  </si>
  <si>
    <t>合計</t>
    <rPh sb="0" eb="2">
      <t>ごうけい</t>
    </rPh>
    <phoneticPr fontId="1" type="Hiragana"/>
  </si>
  <si>
    <t>クーポン
付与額
合計</t>
    <rPh sb="5" eb="7">
      <t>ふよ</t>
    </rPh>
    <rPh sb="7" eb="8">
      <t>がく</t>
    </rPh>
    <rPh sb="9" eb="11">
      <t>ごうけい</t>
    </rPh>
    <phoneticPr fontId="1" type="Hiragana"/>
  </si>
  <si>
    <t>土佐　勝男</t>
    <rPh sb="0" eb="2">
      <t>とさ</t>
    </rPh>
    <rPh sb="3" eb="5">
      <t>かつお</t>
    </rPh>
    <phoneticPr fontId="1" type="Hiragana"/>
  </si>
  <si>
    <t>0000-00-0000</t>
  </si>
  <si>
    <t>高木　知花（大人）</t>
    <rPh sb="0" eb="2">
      <t>たかき</t>
    </rPh>
    <rPh sb="3" eb="4">
      <t>ち</t>
    </rPh>
    <rPh sb="4" eb="5">
      <t>か</t>
    </rPh>
    <rPh sb="6" eb="8">
      <t>おとな</t>
    </rPh>
    <phoneticPr fontId="1" type="Hiragana"/>
  </si>
  <si>
    <t>東山　のり</t>
    <rPh sb="0" eb="2">
      <t>ひがしやま</t>
    </rPh>
    <phoneticPr fontId="1" type="Hiragana"/>
  </si>
  <si>
    <t>黒田　潮子（平日）</t>
    <rPh sb="0" eb="1">
      <t>くろ</t>
    </rPh>
    <rPh sb="1" eb="2">
      <t>た</t>
    </rPh>
    <rPh sb="3" eb="4">
      <t>しお</t>
    </rPh>
    <rPh sb="4" eb="5">
      <t>こ</t>
    </rPh>
    <rPh sb="6" eb="8">
      <t>へいじつ</t>
    </rPh>
    <phoneticPr fontId="1" type="Hiragana"/>
  </si>
  <si>
    <t>宿泊割引額
合計</t>
    <rPh sb="0" eb="2">
      <t>しゅくはく</t>
    </rPh>
    <rPh sb="2" eb="5">
      <t>わりびきがく</t>
    </rPh>
    <rPh sb="6" eb="8">
      <t>ごうけい</t>
    </rPh>
    <phoneticPr fontId="1" type="Hiragana"/>
  </si>
  <si>
    <t>同上　　　（休日）</t>
    <rPh sb="0" eb="2">
      <t>どうじょう</t>
    </rPh>
    <rPh sb="6" eb="8">
      <t>きゅうじつ</t>
    </rPh>
    <phoneticPr fontId="1" type="Hiragana"/>
  </si>
  <si>
    <t>高知県高知市▽▽５５５</t>
    <rPh sb="0" eb="3">
      <t>こうちけん</t>
    </rPh>
    <rPh sb="3" eb="6">
      <t>こうちし</t>
    </rPh>
    <phoneticPr fontId="1" type="Hiragana"/>
  </si>
  <si>
    <t>住所</t>
    <rPh sb="0" eb="2">
      <t>じゅうしょ</t>
    </rPh>
    <phoneticPr fontId="1" type="Hiragana"/>
  </si>
  <si>
    <t>岡山県</t>
    <rPh sb="0" eb="2">
      <t>おかやま</t>
    </rPh>
    <rPh sb="2" eb="3">
      <t>けん</t>
    </rPh>
    <phoneticPr fontId="1" type="Hiragana"/>
  </si>
  <si>
    <t>×</t>
  </si>
  <si>
    <t>チェック
イン</t>
  </si>
  <si>
    <t>高知県高知市△△△１１－１</t>
    <rPh sb="0" eb="3">
      <t>こうちけん</t>
    </rPh>
    <rPh sb="3" eb="6">
      <t>こうちし</t>
    </rPh>
    <phoneticPr fontId="1" type="Hiragana"/>
  </si>
  <si>
    <t>高知県土佐清水市○○９９</t>
    <rPh sb="0" eb="3">
      <t>こうちけん</t>
    </rPh>
    <rPh sb="3" eb="8">
      <t>とさしみずし</t>
    </rPh>
    <phoneticPr fontId="1" type="Hiragana"/>
  </si>
  <si>
    <t>同上</t>
    <rPh sb="0" eb="2">
      <t>どうじょう</t>
    </rPh>
    <phoneticPr fontId="1" type="Hiragana"/>
  </si>
  <si>
    <t>宿泊者数
合計</t>
    <rPh sb="0" eb="3">
      <t>しゅくはくしゃ</t>
    </rPh>
    <rPh sb="3" eb="4">
      <t>すう</t>
    </rPh>
    <rPh sb="5" eb="7">
      <t>ごうけい</t>
    </rPh>
    <phoneticPr fontId="1" type="Hiragana"/>
  </si>
  <si>
    <t>高知県東洋町□□□</t>
    <rPh sb="0" eb="2">
      <t>こうち</t>
    </rPh>
    <rPh sb="2" eb="3">
      <t>けん</t>
    </rPh>
    <rPh sb="3" eb="6">
      <t>とうようちょう</t>
    </rPh>
    <phoneticPr fontId="1" type="Hiragana"/>
  </si>
  <si>
    <t>1人(泊)
あたり
割引単価</t>
    <rPh sb="1" eb="2">
      <t>ひと</t>
    </rPh>
    <rPh sb="3" eb="4">
      <t>はく</t>
    </rPh>
    <rPh sb="10" eb="12">
      <t>わりびき</t>
    </rPh>
    <rPh sb="12" eb="14">
      <t>たんか</t>
    </rPh>
    <phoneticPr fontId="1" type="Hiragana"/>
  </si>
  <si>
    <t>電話番号</t>
    <rPh sb="0" eb="2">
      <t>でんわ</t>
    </rPh>
    <rPh sb="2" eb="4">
      <t>ばんごう</t>
    </rPh>
    <phoneticPr fontId="1" type="Hiragana"/>
  </si>
  <si>
    <t>080-0000-0000</t>
  </si>
  <si>
    <t>トク割キャンペーン以外に使用したポイントや割引の計算根拠など
必要に応じてご記載ください</t>
    <rPh sb="2" eb="3">
      <t>わり</t>
    </rPh>
    <rPh sb="9" eb="11">
      <t>いがい</t>
    </rPh>
    <rPh sb="31" eb="33">
      <t>ひつよう</t>
    </rPh>
    <rPh sb="34" eb="35">
      <t>おう</t>
    </rPh>
    <rPh sb="38" eb="40">
      <t>きさい</t>
    </rPh>
    <phoneticPr fontId="1" type="Hiragana"/>
  </si>
  <si>
    <t>000-000-0000</t>
  </si>
  <si>
    <t>予約日</t>
    <rPh sb="0" eb="3">
      <t>よやくび</t>
    </rPh>
    <phoneticPr fontId="1" type="Hiragana"/>
  </si>
  <si>
    <t>※宿泊事業者提出用</t>
    <rPh sb="1" eb="3">
      <t>しゅくはく</t>
    </rPh>
    <rPh sb="3" eb="6">
      <t>じぎょうしゃ</t>
    </rPh>
    <rPh sb="6" eb="8">
      <t>ていしゅつ</t>
    </rPh>
    <rPh sb="8" eb="9">
      <t>よう</t>
    </rPh>
    <phoneticPr fontId="1" type="Hiragana"/>
  </si>
  <si>
    <t>チェック
アウト</t>
  </si>
  <si>
    <r>
      <t xml:space="preserve">トク割キャンペーン以外に使用したポイントや割引の計算根拠など
必要に応じてご記載ください。
</t>
    </r>
    <r>
      <rPr>
        <sz val="11"/>
        <color rgb="FFFF0000"/>
        <rFont val="游ゴシック"/>
      </rPr>
      <t>クーポン類は先引き、ポイント類は現金扱いとし後引きしてください。</t>
    </r>
    <rPh sb="2" eb="3">
      <t>わり</t>
    </rPh>
    <rPh sb="9" eb="11">
      <t>いがい</t>
    </rPh>
    <rPh sb="31" eb="33">
      <t>ひつよう</t>
    </rPh>
    <rPh sb="34" eb="35">
      <t>おう</t>
    </rPh>
    <rPh sb="38" eb="40">
      <t>きさい</t>
    </rPh>
    <rPh sb="50" eb="51">
      <t>るい</t>
    </rPh>
    <rPh sb="52" eb="53">
      <t>さき</t>
    </rPh>
    <rPh sb="53" eb="54">
      <t>び</t>
    </rPh>
    <rPh sb="60" eb="61">
      <t>るい</t>
    </rPh>
    <rPh sb="62" eb="64">
      <t>げんきん</t>
    </rPh>
    <rPh sb="64" eb="65">
      <t>あつか</t>
    </rPh>
    <rPh sb="68" eb="69">
      <t>あと</t>
    </rPh>
    <rPh sb="69" eb="70">
      <t>び</t>
    </rPh>
    <phoneticPr fontId="1" type="Hiragana"/>
  </si>
  <si>
    <t>宿泊額</t>
    <rPh sb="0" eb="2">
      <t>しゅくはく</t>
    </rPh>
    <rPh sb="2" eb="3">
      <t>がく</t>
    </rPh>
    <phoneticPr fontId="1" type="Hiragana"/>
  </si>
  <si>
    <t>（1人泊代金）</t>
    <rPh sb="2" eb="3">
      <t>にん</t>
    </rPh>
    <rPh sb="3" eb="4">
      <t>はく</t>
    </rPh>
    <rPh sb="4" eb="6">
      <t>だいきん</t>
    </rPh>
    <phoneticPr fontId="1" type="Hiragana"/>
  </si>
  <si>
    <t>(連泊数)</t>
    <rPh sb="1" eb="3">
      <t>れんぱく</t>
    </rPh>
    <rPh sb="3" eb="4">
      <t>すう</t>
    </rPh>
    <phoneticPr fontId="1" type="Hiragana"/>
  </si>
  <si>
    <t>（宿泊者数）</t>
    <rPh sb="1" eb="4">
      <t>しゅくはくしゃ</t>
    </rPh>
    <rPh sb="4" eb="5">
      <t>かず</t>
    </rPh>
    <phoneticPr fontId="1" type="Hiragana"/>
  </si>
  <si>
    <t>割引額
（トク割）</t>
    <rPh sb="0" eb="2">
      <t>わりびき</t>
    </rPh>
    <rPh sb="2" eb="3">
      <t>がく</t>
    </rPh>
    <rPh sb="7" eb="8">
      <t>わり</t>
    </rPh>
    <phoneticPr fontId="1" type="Hiragana"/>
  </si>
  <si>
    <t>色つきセルは自動入力のため入力不要</t>
    <rPh sb="0" eb="1">
      <t>いろ</t>
    </rPh>
    <rPh sb="6" eb="8">
      <t>じどう</t>
    </rPh>
    <rPh sb="8" eb="10">
      <t>にゅうりょく</t>
    </rPh>
    <rPh sb="13" eb="15">
      <t>にゅうりょく</t>
    </rPh>
    <rPh sb="15" eb="17">
      <t>ふよう</t>
    </rPh>
    <phoneticPr fontId="1" type="Hiragana"/>
  </si>
  <si>
    <t>算定基準額</t>
    <rPh sb="0" eb="2">
      <t>さんてい</t>
    </rPh>
    <rPh sb="2" eb="4">
      <t>きじゅん</t>
    </rPh>
    <rPh sb="4" eb="5">
      <t>がく</t>
    </rPh>
    <phoneticPr fontId="1" type="Hiragana"/>
  </si>
  <si>
    <t>宿泊割引</t>
    <rPh sb="0" eb="2">
      <t>しゅくはく</t>
    </rPh>
    <rPh sb="2" eb="4">
      <t>わりびき</t>
    </rPh>
    <phoneticPr fontId="1" type="Hiragana"/>
  </si>
  <si>
    <t>割引後
（旅行者負担）</t>
    <rPh sb="0" eb="2">
      <t>わりびき</t>
    </rPh>
    <rPh sb="2" eb="3">
      <t>ご</t>
    </rPh>
    <rPh sb="5" eb="8">
      <t>りょこうしゃ</t>
    </rPh>
    <rPh sb="8" eb="10">
      <t>ふたん</t>
    </rPh>
    <phoneticPr fontId="1" type="Hiragana"/>
  </si>
  <si>
    <t>割引率</t>
    <rPh sb="0" eb="3">
      <t>わりびきりつ</t>
    </rPh>
    <phoneticPr fontId="1" type="Hiragana"/>
  </si>
  <si>
    <t>判定</t>
    <rPh sb="0" eb="2">
      <t>はんてい</t>
    </rPh>
    <phoneticPr fontId="1" type="Hiragana"/>
  </si>
  <si>
    <t>クーポン</t>
  </si>
  <si>
    <t>付与枚数</t>
    <rPh sb="0" eb="2">
      <t>ふよ</t>
    </rPh>
    <rPh sb="2" eb="4">
      <t>まいすう</t>
    </rPh>
    <phoneticPr fontId="1" type="Hiragana"/>
  </si>
  <si>
    <t>【様式第10号】</t>
    <rPh sb="1" eb="3">
      <t>ようしき</t>
    </rPh>
    <rPh sb="3" eb="4">
      <t>だい</t>
    </rPh>
    <rPh sb="6" eb="7">
      <t>ごう</t>
    </rPh>
    <phoneticPr fontId="1" type="Hiragana"/>
  </si>
  <si>
    <t>○</t>
  </si>
  <si>
    <t>　トク割ホテル高知</t>
  </si>
  <si>
    <t>高知県</t>
    <rPh sb="0" eb="3">
      <t>こうちけん</t>
    </rPh>
    <phoneticPr fontId="1" type="Hiragana"/>
  </si>
  <si>
    <t>高知市</t>
    <rPh sb="0" eb="3">
      <t>こうちし</t>
    </rPh>
    <phoneticPr fontId="1" type="Hiragana"/>
  </si>
  <si>
    <t>市町村名</t>
    <rPh sb="0" eb="4">
      <t>しちょうそんめい</t>
    </rPh>
    <phoneticPr fontId="1" type="Hiragana"/>
  </si>
  <si>
    <t>岡山市</t>
    <rPh sb="0" eb="3">
      <t>おかやまし</t>
    </rPh>
    <phoneticPr fontId="1" type="Hiragana"/>
  </si>
  <si>
    <t>県名</t>
    <rPh sb="0" eb="1">
      <t>けん</t>
    </rPh>
    <rPh sb="1" eb="2">
      <t>めい</t>
    </rPh>
    <phoneticPr fontId="1" type="Hiragana"/>
  </si>
  <si>
    <t>宿泊日数</t>
    <rPh sb="0" eb="2">
      <t>しゅくはく</t>
    </rPh>
    <rPh sb="2" eb="4">
      <t>にっすう</t>
    </rPh>
    <phoneticPr fontId="1" type="Hiragana"/>
  </si>
  <si>
    <t>高木　知花</t>
    <rPh sb="0" eb="2">
      <t>たかき</t>
    </rPh>
    <rPh sb="3" eb="4">
      <t>ち</t>
    </rPh>
    <rPh sb="4" eb="5">
      <t>か</t>
    </rPh>
    <phoneticPr fontId="1" type="Hiragana"/>
  </si>
  <si>
    <t>宿泊人数</t>
    <rPh sb="0" eb="2">
      <t>しゅくはく</t>
    </rPh>
    <rPh sb="2" eb="4">
      <t>にんずう</t>
    </rPh>
    <phoneticPr fontId="1" type="Hiragana"/>
  </si>
  <si>
    <r>
      <t xml:space="preserve">宿泊代金合計
</t>
    </r>
    <r>
      <rPr>
        <sz val="9"/>
        <color auto="1"/>
        <rFont val="ＭＳ 明朝"/>
      </rPr>
      <t xml:space="preserve">※トク割以外の割引
 適用後の金額                                                                                                                                                                                                                                                          </t>
    </r>
    <rPh sb="0" eb="2">
      <t>しゅくはく</t>
    </rPh>
    <rPh sb="2" eb="4">
      <t>だいきん</t>
    </rPh>
    <rPh sb="4" eb="6">
      <t>ごうけい</t>
    </rPh>
    <rPh sb="10" eb="11">
      <t>わり</t>
    </rPh>
    <rPh sb="11" eb="13">
      <t>いがい</t>
    </rPh>
    <rPh sb="14" eb="16">
      <t>わりびき</t>
    </rPh>
    <rPh sb="18" eb="20">
      <t>てきよう</t>
    </rPh>
    <rPh sb="20" eb="21">
      <t>ご</t>
    </rPh>
    <rPh sb="22" eb="24">
      <t>きんがく</t>
    </rPh>
    <phoneticPr fontId="1" type="Hiragana"/>
  </si>
  <si>
    <t>日付</t>
    <rPh sb="0" eb="2">
      <t>ひづけ</t>
    </rPh>
    <phoneticPr fontId="1" type="Hiragana"/>
  </si>
  <si>
    <t>枚数</t>
    <rPh sb="0" eb="2">
      <t>まいすう</t>
    </rPh>
    <phoneticPr fontId="1" type="Hiragana"/>
  </si>
  <si>
    <t>チェック
イン
(半角で2022/10/1
の様に入力）</t>
    <rPh sb="9" eb="11">
      <t>はんかく</t>
    </rPh>
    <rPh sb="23" eb="24">
      <t>よう</t>
    </rPh>
    <rPh sb="25" eb="27">
      <t>にゅうりょく</t>
    </rPh>
    <phoneticPr fontId="1" type="Hiragana"/>
  </si>
  <si>
    <t>チェック
アウト
(半角で2022/10/1
の様に入力）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</si>
</sst>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8" formatCode="#,##0_ "/>
    <numFmt numFmtId="177" formatCode="0.0%"/>
    <numFmt numFmtId="176" formatCode="0_ "/>
  </numFmts>
  <fonts count="9">
    <font>
      <sz val="11"/>
      <color theme="1"/>
      <name val="游ゴシック"/>
      <scheme val="minor"/>
    </font>
    <font>
      <sz val="6"/>
      <color auto="1"/>
      <name val="游ゴシック"/>
    </font>
    <font>
      <sz val="10.5"/>
      <color theme="1"/>
      <name val="ＭＳ 明朝"/>
    </font>
    <font>
      <sz val="11"/>
      <color theme="1"/>
      <name val="游ゴシック"/>
      <scheme val="minor"/>
    </font>
    <font>
      <b/>
      <sz val="20"/>
      <color theme="1"/>
      <name val="ＭＳ 明朝"/>
    </font>
    <font>
      <sz val="10.5"/>
      <color auto="1"/>
      <name val="ＭＳ 明朝"/>
    </font>
    <font>
      <sz val="10"/>
      <color theme="1"/>
      <name val="ＭＳ 明朝"/>
    </font>
    <font>
      <sz val="12"/>
      <color theme="1"/>
      <name val="ＭＳ 明朝"/>
    </font>
    <font>
      <sz val="8"/>
      <color theme="1"/>
      <name val="ＭＳ 明朝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7" tint="0.8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2" borderId="0" xfId="0" applyFont="1" applyFill="1" applyAlignment="1"/>
    <xf numFmtId="0" fontId="2" fillId="4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2" borderId="5" xfId="0" applyFont="1" applyFill="1" applyBorder="1">
      <alignment vertical="center"/>
    </xf>
    <xf numFmtId="0" fontId="2" fillId="4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2" borderId="14" xfId="0" applyFont="1" applyFill="1" applyBorder="1">
      <alignment vertical="center"/>
    </xf>
    <xf numFmtId="0" fontId="2" fillId="2" borderId="14" xfId="0" applyFont="1" applyFill="1" applyBorder="1">
      <alignment vertical="center"/>
    </xf>
    <xf numFmtId="0" fontId="2" fillId="3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7" xfId="0" applyBorder="1" applyAlignment="1">
      <alignment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2" borderId="17" xfId="0" applyNumberFormat="1" applyFont="1" applyFill="1" applyBorder="1" applyAlignment="1">
      <alignment horizontal="center" vertical="center"/>
    </xf>
    <xf numFmtId="35" fontId="2" fillId="2" borderId="17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35" fontId="2" fillId="2" borderId="4" xfId="0" applyNumberFormat="1" applyFont="1" applyFill="1" applyBorder="1" applyAlignment="1">
      <alignment horizontal="center" vertical="center"/>
    </xf>
    <xf numFmtId="176" fontId="2" fillId="4" borderId="4" xfId="0" applyNumberFormat="1" applyFont="1" applyFill="1" applyBorder="1" applyAlignment="1">
      <alignment horizontal="right" vertical="center"/>
    </xf>
    <xf numFmtId="0" fontId="2" fillId="4" borderId="1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38" fontId="2" fillId="4" borderId="5" xfId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38" fontId="2" fillId="2" borderId="0" xfId="1" applyFont="1" applyFill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38" fontId="2" fillId="4" borderId="4" xfId="1" applyFont="1" applyFill="1" applyBorder="1" applyAlignment="1">
      <alignment horizontal="center" vertical="center"/>
    </xf>
    <xf numFmtId="38" fontId="6" fillId="3" borderId="6" xfId="1" applyFont="1" applyFill="1" applyBorder="1" applyAlignment="1">
      <alignment horizontal="center" vertical="center" wrapText="1"/>
    </xf>
    <xf numFmtId="38" fontId="6" fillId="3" borderId="22" xfId="1" applyFont="1" applyFill="1" applyBorder="1" applyAlignment="1">
      <alignment horizontal="center" vertical="center" wrapText="1"/>
    </xf>
    <xf numFmtId="38" fontId="6" fillId="3" borderId="7" xfId="1" applyFont="1" applyFill="1" applyBorder="1" applyAlignment="1">
      <alignment horizontal="center" vertical="center" wrapText="1"/>
    </xf>
    <xf numFmtId="38" fontId="2" fillId="2" borderId="23" xfId="1" applyFont="1" applyFill="1" applyBorder="1" applyAlignment="1">
      <alignment horizontal="right" vertical="center"/>
    </xf>
    <xf numFmtId="38" fontId="2" fillId="4" borderId="23" xfId="1" applyFont="1" applyFill="1" applyBorder="1" applyAlignment="1">
      <alignment horizontal="right" vertical="center"/>
    </xf>
    <xf numFmtId="38" fontId="6" fillId="2" borderId="11" xfId="1" applyFont="1" applyFill="1" applyBorder="1" applyAlignment="1">
      <alignment horizontal="center" vertical="center"/>
    </xf>
    <xf numFmtId="38" fontId="2" fillId="3" borderId="24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/>
    </xf>
    <xf numFmtId="38" fontId="2" fillId="3" borderId="26" xfId="1" applyFont="1" applyFill="1" applyBorder="1" applyAlignment="1">
      <alignment horizontal="center" vertical="center" wrapText="1"/>
    </xf>
    <xf numFmtId="38" fontId="2" fillId="3" borderId="27" xfId="1" applyFont="1" applyFill="1" applyBorder="1" applyAlignment="1">
      <alignment horizontal="center" vertical="center" wrapText="1"/>
    </xf>
    <xf numFmtId="38" fontId="2" fillId="3" borderId="28" xfId="1" applyFont="1" applyFill="1" applyBorder="1" applyAlignment="1">
      <alignment horizontal="center" vertical="center" wrapText="1"/>
    </xf>
    <xf numFmtId="38" fontId="2" fillId="4" borderId="14" xfId="1" applyFont="1" applyFill="1" applyBorder="1" applyAlignment="1">
      <alignment horizontal="right" vertical="center"/>
    </xf>
    <xf numFmtId="38" fontId="2" fillId="2" borderId="0" xfId="1" applyFont="1" applyFill="1" applyAlignment="1">
      <alignment horizontal="center" vertical="center" wrapText="1"/>
    </xf>
    <xf numFmtId="38" fontId="2" fillId="2" borderId="0" xfId="1" applyFont="1" applyFill="1" applyAlignment="1">
      <alignment horizontal="center" vertical="center"/>
    </xf>
    <xf numFmtId="38" fontId="2" fillId="3" borderId="18" xfId="1" applyFont="1" applyFill="1" applyBorder="1" applyAlignment="1">
      <alignment horizontal="center" vertical="center" wrapText="1"/>
    </xf>
    <xf numFmtId="38" fontId="2" fillId="3" borderId="29" xfId="1" applyFont="1" applyFill="1" applyBorder="1" applyAlignment="1">
      <alignment horizontal="center" vertical="center" wrapText="1"/>
    </xf>
    <xf numFmtId="38" fontId="2" fillId="3" borderId="19" xfId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38" fontId="2" fillId="2" borderId="0" xfId="1" applyFont="1" applyFill="1" applyAlignment="1">
      <alignment horizontal="center"/>
    </xf>
    <xf numFmtId="38" fontId="2" fillId="3" borderId="6" xfId="1" applyFont="1" applyFill="1" applyBorder="1" applyAlignment="1">
      <alignment horizontal="center" vertical="center" wrapText="1"/>
    </xf>
    <xf numFmtId="38" fontId="2" fillId="3" borderId="7" xfId="1" applyFont="1" applyFill="1" applyBorder="1" applyAlignment="1">
      <alignment horizontal="center" vertical="center" wrapText="1"/>
    </xf>
    <xf numFmtId="38" fontId="2" fillId="3" borderId="8" xfId="1" applyFont="1" applyFill="1" applyBorder="1" applyAlignment="1">
      <alignment horizontal="center" vertical="center" wrapText="1"/>
    </xf>
    <xf numFmtId="38" fontId="2" fillId="3" borderId="9" xfId="1" applyFont="1" applyFill="1" applyBorder="1" applyAlignment="1">
      <alignment horizontal="center" vertical="center" wrapText="1"/>
    </xf>
    <xf numFmtId="177" fontId="2" fillId="4" borderId="31" xfId="2" applyNumberFormat="1" applyFont="1" applyFill="1" applyBorder="1">
      <alignment vertical="center"/>
    </xf>
    <xf numFmtId="38" fontId="2" fillId="4" borderId="32" xfId="1" applyFont="1" applyFill="1" applyBorder="1" applyAlignment="1">
      <alignment horizontal="center" vertical="center"/>
    </xf>
    <xf numFmtId="38" fontId="2" fillId="3" borderId="11" xfId="1" applyFont="1" applyFill="1" applyBorder="1" applyAlignment="1">
      <alignment horizontal="center" vertical="center" wrapText="1"/>
    </xf>
    <xf numFmtId="38" fontId="2" fillId="3" borderId="15" xfId="1" applyFont="1" applyFill="1" applyBorder="1" applyAlignment="1">
      <alignment horizontal="center" vertical="center" wrapText="1"/>
    </xf>
    <xf numFmtId="38" fontId="2" fillId="3" borderId="20" xfId="1" applyFont="1" applyFill="1" applyBorder="1" applyAlignment="1">
      <alignment horizontal="center" vertical="center" wrapText="1"/>
    </xf>
    <xf numFmtId="38" fontId="2" fillId="3" borderId="21" xfId="1" applyFont="1" applyFill="1" applyBorder="1" applyAlignment="1">
      <alignment horizontal="center" vertical="center" wrapText="1"/>
    </xf>
    <xf numFmtId="38" fontId="2" fillId="4" borderId="33" xfId="1" applyFont="1" applyFill="1" applyBorder="1" applyAlignment="1">
      <alignment horizontal="center" vertical="center"/>
    </xf>
    <xf numFmtId="38" fontId="2" fillId="4" borderId="31" xfId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left" vertical="center"/>
    </xf>
    <xf numFmtId="38" fontId="2" fillId="0" borderId="4" xfId="1" applyFont="1" applyBorder="1">
      <alignment vertical="center"/>
    </xf>
    <xf numFmtId="0" fontId="2" fillId="4" borderId="17" xfId="0" applyFont="1" applyFill="1" applyBorder="1" applyAlignment="1">
      <alignment horizontal="left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38" fontId="2" fillId="3" borderId="36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178" fontId="2" fillId="2" borderId="31" xfId="0" applyNumberFormat="1" applyFont="1" applyFill="1" applyBorder="1" applyAlignment="1">
      <alignment horizontal="right" vertical="center"/>
    </xf>
    <xf numFmtId="178" fontId="2" fillId="4" borderId="31" xfId="1" applyNumberFormat="1" applyFont="1" applyFill="1" applyBorder="1" applyAlignment="1">
      <alignment horizontal="right" vertical="center"/>
    </xf>
    <xf numFmtId="38" fontId="2" fillId="3" borderId="37" xfId="1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178" fontId="2" fillId="2" borderId="23" xfId="0" applyNumberFormat="1" applyFont="1" applyFill="1" applyBorder="1" applyAlignment="1">
      <alignment horizontal="center" vertical="center"/>
    </xf>
    <xf numFmtId="178" fontId="2" fillId="4" borderId="23" xfId="1" applyNumberFormat="1" applyFont="1" applyFill="1" applyBorder="1" applyAlignment="1">
      <alignment horizontal="right" vertical="center"/>
    </xf>
    <xf numFmtId="38" fontId="2" fillId="3" borderId="39" xfId="1" applyFont="1" applyFill="1" applyBorder="1" applyAlignment="1">
      <alignment horizontal="center" vertical="center" wrapText="1"/>
    </xf>
    <xf numFmtId="38" fontId="6" fillId="3" borderId="38" xfId="1" applyFont="1" applyFill="1" applyBorder="1" applyAlignment="1">
      <alignment horizontal="center" vertical="center" wrapText="1"/>
    </xf>
    <xf numFmtId="38" fontId="2" fillId="3" borderId="34" xfId="1" applyFont="1" applyFill="1" applyBorder="1" applyAlignment="1">
      <alignment horizontal="center" vertical="center" wrapText="1"/>
    </xf>
    <xf numFmtId="38" fontId="2" fillId="3" borderId="35" xfId="1" applyFont="1" applyFill="1" applyBorder="1" applyAlignment="1">
      <alignment horizontal="center" vertical="center" wrapText="1"/>
    </xf>
    <xf numFmtId="178" fontId="2" fillId="4" borderId="31" xfId="2" applyNumberFormat="1" applyFont="1" applyFill="1" applyBorder="1">
      <alignment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17" xfId="1" applyFont="1" applyFill="1" applyBorder="1">
      <alignment vertical="center"/>
    </xf>
    <xf numFmtId="38" fontId="2" fillId="4" borderId="17" xfId="1" applyFont="1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 wrapText="1"/>
    </xf>
    <xf numFmtId="35" fontId="0" fillId="0" borderId="0" xfId="0" applyNumberFormat="1">
      <alignment vertical="center"/>
    </xf>
  </cellXfs>
  <cellStyles count="3">
    <cellStyle name="標準" xfId="0" builtinId="0"/>
    <cellStyle name="桁区切り" xfId="1" builtinId="6"/>
    <cellStyle name="パーセント" xfId="2" builtinId="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theme" Target="theme/theme1.xml" Id="rId4" /><Relationship Type="http://schemas.openxmlformats.org/officeDocument/2006/relationships/sharedStrings" Target="sharedStrings.xml" Id="rId5" /><Relationship Type="http://schemas.openxmlformats.org/officeDocument/2006/relationships/styles" Target="styles.xml" Id="rId6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7</xdr:col>
      <xdr:colOff>840740</xdr:colOff>
      <xdr:row>10</xdr:row>
      <xdr:rowOff>161290</xdr:rowOff>
    </xdr:from>
    <xdr:to xmlns:xdr="http://schemas.openxmlformats.org/drawingml/2006/spreadsheetDrawing">
      <xdr:col>8</xdr:col>
      <xdr:colOff>177800</xdr:colOff>
      <xdr:row>10</xdr:row>
      <xdr:rowOff>436880</xdr:rowOff>
    </xdr:to>
    <xdr:sp macro="" textlink="">
      <xdr:nvSpPr>
        <xdr:cNvPr id="2" name="図形 1"/>
        <xdr:cNvSpPr/>
      </xdr:nvSpPr>
      <xdr:spPr>
        <a:xfrm>
          <a:off x="8746490" y="3018790"/>
          <a:ext cx="222885" cy="275590"/>
        </a:xfrm>
        <a:prstGeom prst="mathMultiply">
          <a:avLst>
            <a:gd name="adj1" fmla="val 8982"/>
          </a:avLst>
        </a:prstGeom>
        <a:solidFill>
          <a:schemeClr val="tx1"/>
        </a:solidFill>
        <a:ln w="9525" cap="flat" cmpd="sng" algn="ctr">
          <a:solidFill>
            <a:schemeClr val="tx1"/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8</xdr:col>
      <xdr:colOff>817880</xdr:colOff>
      <xdr:row>10</xdr:row>
      <xdr:rowOff>154940</xdr:rowOff>
    </xdr:from>
    <xdr:to xmlns:xdr="http://schemas.openxmlformats.org/drawingml/2006/spreadsheetDrawing">
      <xdr:col>9</xdr:col>
      <xdr:colOff>154940</xdr:colOff>
      <xdr:row>10</xdr:row>
      <xdr:rowOff>431165</xdr:rowOff>
    </xdr:to>
    <xdr:sp macro="" textlink="">
      <xdr:nvSpPr>
        <xdr:cNvPr id="3" name="図形 2"/>
        <xdr:cNvSpPr/>
      </xdr:nvSpPr>
      <xdr:spPr>
        <a:xfrm>
          <a:off x="9609455" y="3012440"/>
          <a:ext cx="308610" cy="276225"/>
        </a:xfrm>
        <a:prstGeom prst="mathMultiply">
          <a:avLst>
            <a:gd name="adj1" fmla="val 8982"/>
          </a:avLst>
        </a:prstGeom>
        <a:solidFill>
          <a:schemeClr val="tx1"/>
        </a:solidFill>
        <a:ln w="9525" cap="flat" cmpd="sng" algn="ctr">
          <a:solidFill>
            <a:schemeClr val="tx1"/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9</xdr:col>
      <xdr:colOff>817880</xdr:colOff>
      <xdr:row>10</xdr:row>
      <xdr:rowOff>77470</xdr:rowOff>
    </xdr:from>
    <xdr:to xmlns:xdr="http://schemas.openxmlformats.org/drawingml/2006/spreadsheetDrawing">
      <xdr:col>10</xdr:col>
      <xdr:colOff>107315</xdr:colOff>
      <xdr:row>10</xdr:row>
      <xdr:rowOff>497840</xdr:rowOff>
    </xdr:to>
    <xdr:sp macro="" textlink="">
      <xdr:nvSpPr>
        <xdr:cNvPr id="4" name="図形 3"/>
        <xdr:cNvSpPr/>
      </xdr:nvSpPr>
      <xdr:spPr>
        <a:xfrm>
          <a:off x="10581005" y="2934970"/>
          <a:ext cx="260985" cy="420370"/>
        </a:xfrm>
        <a:prstGeom prst="mathEqual">
          <a:avLst>
            <a:gd name="adj1" fmla="val 3640"/>
            <a:gd name="adj2" fmla="val 11760"/>
          </a:avLst>
        </a:prstGeom>
        <a:solidFill>
          <a:schemeClr val="tx1"/>
        </a:solidFill>
        <a:ln w="12700" cap="flat" cmpd="sng" algn="ctr">
          <a:solidFill>
            <a:schemeClr val="tx1"/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1.bin" Id="rId1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2.bin" Id="rId1" /><Relationship Type="http://schemas.openxmlformats.org/officeDocument/2006/relationships/drawing" Target="../drawings/drawing1.xml" Id="rId2" /><Relationship Type="http://schemas.openxmlformats.org/officeDocument/2006/relationships/vmlDrawing" Target="../drawings/vmlDrawing1.vml" Id="rId3" /><Relationship Type="http://schemas.openxmlformats.org/officeDocument/2006/relationships/comments" Target="../comments1.xml" Id="rId4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3.bin" Id="rId1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BE30"/>
  <sheetViews>
    <sheetView showGridLines="0" tabSelected="1" view="pageBreakPreview" zoomScale="60" zoomScaleNormal="70" workbookViewId="0">
      <selection activeCell="G16" sqref="G16:H16"/>
    </sheetView>
  </sheetViews>
  <sheetFormatPr defaultRowHeight="18.75"/>
  <cols>
    <col min="1" max="1" width="6.875" style="1" customWidth="1"/>
    <col min="2" max="2" width="17.5" style="1" customWidth="1"/>
    <col min="3" max="4" width="10.375" style="1" bestFit="1" customWidth="1"/>
    <col min="5" max="5" width="14.125" style="2" customWidth="1"/>
    <col min="6" max="6" width="12.75" style="2" customWidth="1"/>
    <col min="7" max="7" width="14.125" style="2" customWidth="1"/>
    <col min="8" max="8" width="14.5" style="2" customWidth="1"/>
    <col min="9" max="10" width="12.75" style="2" customWidth="1"/>
    <col min="11" max="11" width="15.75" style="3" customWidth="1"/>
    <col min="12" max="13" width="14.25" style="3" customWidth="1"/>
    <col min="14" max="14" width="14.25" style="3" hidden="1" customWidth="1"/>
    <col min="15" max="16" width="10.125" style="3" hidden="1" customWidth="1"/>
    <col min="17" max="17" width="10.75" style="3" customWidth="1"/>
    <col min="18" max="18" width="64.75" style="3" customWidth="1"/>
    <col min="19" max="20" width="4.75" style="4" customWidth="1"/>
    <col min="21" max="56" width="4.75" customWidth="1"/>
  </cols>
  <sheetData>
    <row r="1" spans="1:57" ht="14.25" customHeight="1">
      <c r="A1" s="6"/>
      <c r="B1" s="6"/>
      <c r="C1" s="6"/>
      <c r="D1" s="6"/>
      <c r="E1" s="30"/>
      <c r="F1" s="30"/>
      <c r="G1" s="30"/>
      <c r="H1" s="30"/>
      <c r="I1" s="30"/>
      <c r="J1" s="30"/>
      <c r="K1" s="50"/>
      <c r="L1" s="50"/>
      <c r="M1" s="50"/>
      <c r="N1" s="71"/>
      <c r="O1" s="71"/>
      <c r="P1" s="71"/>
      <c r="Q1" s="71"/>
      <c r="R1" s="71" t="s">
        <v>60</v>
      </c>
    </row>
    <row r="2" spans="1:57" ht="14.25" customHeight="1">
      <c r="A2" s="6"/>
      <c r="B2" s="6"/>
      <c r="C2" s="6"/>
      <c r="D2" s="6"/>
      <c r="E2" s="30"/>
      <c r="F2" s="30"/>
      <c r="G2" s="30"/>
      <c r="H2" s="30"/>
      <c r="I2" s="30"/>
      <c r="J2" s="30"/>
      <c r="K2" s="50"/>
      <c r="L2" s="50"/>
      <c r="M2" s="50"/>
      <c r="N2" s="72"/>
      <c r="O2" s="72"/>
      <c r="P2" s="72"/>
      <c r="Q2" s="72"/>
      <c r="R2" s="72" t="s">
        <v>44</v>
      </c>
    </row>
    <row r="3" spans="1:57" ht="22.5" customHeight="1">
      <c r="A3" s="7" t="s">
        <v>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BE3" t="s">
        <v>61</v>
      </c>
    </row>
    <row r="4" spans="1:57" ht="31.5" customHeight="1">
      <c r="A4" s="7" t="s">
        <v>8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BE4" t="s">
        <v>31</v>
      </c>
    </row>
    <row r="5" spans="1:57" ht="39" customHeight="1">
      <c r="A5" s="6"/>
      <c r="B5" s="13" t="s">
        <v>15</v>
      </c>
      <c r="C5" s="6"/>
      <c r="D5" s="6"/>
      <c r="E5" s="30"/>
      <c r="F5" s="30"/>
      <c r="G5" s="30"/>
      <c r="H5" s="30"/>
      <c r="I5" s="30"/>
      <c r="J5" s="46" t="s">
        <v>16</v>
      </c>
      <c r="K5" s="51" t="s">
        <v>36</v>
      </c>
      <c r="L5" s="59" t="s">
        <v>26</v>
      </c>
      <c r="M5" s="65"/>
      <c r="N5" s="50"/>
      <c r="O5" s="50"/>
      <c r="P5" s="50"/>
      <c r="Q5" s="50"/>
      <c r="R5" s="50"/>
      <c r="S5" s="50"/>
      <c r="U5" s="4"/>
    </row>
    <row r="6" spans="1:57" ht="31.5" customHeight="1">
      <c r="A6" s="6"/>
      <c r="B6" s="14"/>
      <c r="C6" s="21"/>
      <c r="D6" s="21"/>
      <c r="E6" s="31"/>
      <c r="F6" s="30"/>
      <c r="G6" s="30"/>
      <c r="H6" s="30"/>
      <c r="I6" s="30"/>
      <c r="J6" s="47">
        <f>Q29</f>
        <v>0</v>
      </c>
      <c r="K6" s="52">
        <f>J29</f>
        <v>0</v>
      </c>
      <c r="L6" s="60">
        <f>L29</f>
        <v>0</v>
      </c>
      <c r="M6" s="66"/>
      <c r="N6" s="73"/>
      <c r="O6" s="73"/>
      <c r="P6" s="73"/>
      <c r="Q6" s="73"/>
      <c r="R6" s="73"/>
      <c r="S6" s="73"/>
      <c r="U6" s="4"/>
    </row>
    <row r="7" spans="1:57" ht="18" customHeight="1">
      <c r="A7" s="6"/>
      <c r="B7" s="6"/>
      <c r="C7" s="6"/>
      <c r="D7" s="6"/>
      <c r="E7" s="30"/>
      <c r="F7" s="30"/>
      <c r="G7" s="30"/>
      <c r="H7" s="30"/>
      <c r="I7" s="30"/>
      <c r="J7" s="30"/>
      <c r="K7" s="50"/>
      <c r="L7" s="50"/>
      <c r="M7" s="50"/>
      <c r="N7" s="50"/>
      <c r="O7" s="50"/>
      <c r="P7" s="50"/>
      <c r="Q7" s="50"/>
      <c r="R7" s="50"/>
    </row>
    <row r="8" spans="1:57" s="5" customFormat="1" ht="18" customHeight="1">
      <c r="A8" s="8" t="s">
        <v>13</v>
      </c>
      <c r="B8" s="15" t="s">
        <v>2</v>
      </c>
      <c r="C8" s="22"/>
      <c r="D8" s="22"/>
      <c r="E8" s="32"/>
      <c r="F8" s="37" t="s">
        <v>43</v>
      </c>
      <c r="G8" s="37" t="s">
        <v>74</v>
      </c>
      <c r="H8" s="37" t="s">
        <v>75</v>
      </c>
      <c r="I8" s="37" t="s">
        <v>68</v>
      </c>
      <c r="J8" s="37" t="s">
        <v>70</v>
      </c>
      <c r="K8" s="53" t="s">
        <v>71</v>
      </c>
      <c r="L8" s="61" t="s">
        <v>51</v>
      </c>
      <c r="M8" s="67" t="s">
        <v>55</v>
      </c>
      <c r="N8" s="74" t="s">
        <v>54</v>
      </c>
      <c r="O8" s="80"/>
      <c r="P8" s="67"/>
      <c r="Q8" s="74" t="s">
        <v>58</v>
      </c>
      <c r="R8" s="86" t="s">
        <v>1</v>
      </c>
    </row>
    <row r="9" spans="1:57" s="5" customFormat="1" ht="18" customHeight="1">
      <c r="A9" s="9"/>
      <c r="B9" s="16"/>
      <c r="C9" s="22"/>
      <c r="D9" s="27"/>
      <c r="E9" s="33"/>
      <c r="F9" s="38"/>
      <c r="G9" s="38"/>
      <c r="H9" s="38"/>
      <c r="I9" s="38"/>
      <c r="J9" s="38"/>
      <c r="K9" s="54"/>
      <c r="L9" s="62"/>
      <c r="M9" s="68"/>
      <c r="N9" s="75"/>
      <c r="O9" s="81"/>
      <c r="P9" s="69"/>
      <c r="Q9" s="75"/>
      <c r="R9" s="87"/>
    </row>
    <row r="10" spans="1:57" s="5" customFormat="1" ht="18" customHeight="1">
      <c r="A10" s="9"/>
      <c r="B10" s="17" t="s">
        <v>18</v>
      </c>
      <c r="C10" s="23" t="s">
        <v>29</v>
      </c>
      <c r="D10" s="28"/>
      <c r="E10" s="34" t="s">
        <v>39</v>
      </c>
      <c r="F10" s="38"/>
      <c r="G10" s="38"/>
      <c r="H10" s="38"/>
      <c r="I10" s="38"/>
      <c r="J10" s="38"/>
      <c r="K10" s="54"/>
      <c r="L10" s="62"/>
      <c r="M10" s="68"/>
      <c r="N10" s="76" t="s">
        <v>56</v>
      </c>
      <c r="O10" s="82" t="s">
        <v>57</v>
      </c>
      <c r="P10" s="82" t="s">
        <v>57</v>
      </c>
      <c r="Q10" s="76" t="s">
        <v>59</v>
      </c>
      <c r="R10" s="88" t="s">
        <v>46</v>
      </c>
    </row>
    <row r="11" spans="1:57" s="5" customFormat="1" ht="42" customHeight="1">
      <c r="A11" s="10"/>
      <c r="B11" s="18"/>
      <c r="C11" s="24" t="s">
        <v>67</v>
      </c>
      <c r="D11" s="29" t="s">
        <v>65</v>
      </c>
      <c r="E11" s="35"/>
      <c r="F11" s="39"/>
      <c r="G11" s="39"/>
      <c r="H11" s="39"/>
      <c r="I11" s="39"/>
      <c r="J11" s="39"/>
      <c r="K11" s="55"/>
      <c r="L11" s="63"/>
      <c r="M11" s="69"/>
      <c r="N11" s="77"/>
      <c r="O11" s="83"/>
      <c r="P11" s="83"/>
      <c r="Q11" s="77"/>
      <c r="R11" s="89"/>
    </row>
    <row r="12" spans="1:57" ht="30" customHeight="1">
      <c r="A12" s="11" t="s">
        <v>17</v>
      </c>
      <c r="B12" s="19" t="s">
        <v>21</v>
      </c>
      <c r="C12" s="25" t="s">
        <v>63</v>
      </c>
      <c r="D12" s="25" t="s">
        <v>64</v>
      </c>
      <c r="E12" s="36" t="s">
        <v>14</v>
      </c>
      <c r="F12" s="40">
        <v>44833</v>
      </c>
      <c r="G12" s="42">
        <v>44846</v>
      </c>
      <c r="H12" s="42">
        <v>44847</v>
      </c>
      <c r="I12" s="44">
        <f t="shared" ref="I12:I28" si="0">H12-G12</f>
        <v>1</v>
      </c>
      <c r="J12" s="48">
        <v>1</v>
      </c>
      <c r="K12" s="56">
        <v>10000</v>
      </c>
      <c r="L12" s="57">
        <f t="shared" ref="L12:L28" si="1">IF(K12*0.4&gt;5000*I12*J12,5000*I12*J12,ROUNDDOWN(K12*0.4,0))</f>
        <v>4000</v>
      </c>
      <c r="M12" s="70">
        <f t="shared" ref="M12:M28" si="2">K12-L12</f>
        <v>6000</v>
      </c>
      <c r="N12" s="78">
        <f t="shared" ref="N12:N28" si="3">(K12-M12)/K12</f>
        <v>0.4</v>
      </c>
      <c r="O12" s="45" t="str">
        <f t="shared" ref="O12:O28" si="4">IF(N12&gt;40%,BE$4,BE$3)</f>
        <v>○</v>
      </c>
      <c r="P12" s="45" t="str">
        <f t="shared" ref="P12:P28" si="5">IF(L12/(I12*J12)&gt;5000,BE$4,BE$3)</f>
        <v>○</v>
      </c>
      <c r="Q12" s="85">
        <f>IF(M12&gt;SUMIFS(クーポン配布枚数計算用!B$2:B$83,クーポン配布枚数計算用!A$2:A$83,"&gt;="&amp;G12,クーポン配布枚数計算用!A$2:A$83,"&lt;"&amp;H12)*J12*1000,SUMIFS(クーポン配布枚数計算用!B$2:B$83,クーポン配布枚数計算用!A$2:A$83,"&gt;="&amp;G12,クーポン配布枚数計算用!A$2:A$83,"&lt;"&amp;H12)*J12,ROUNDDOWN(M12/1000,0))</f>
        <v>3</v>
      </c>
      <c r="R12" s="90"/>
    </row>
    <row r="13" spans="1:57" ht="30" customHeight="1">
      <c r="A13" s="11" t="s">
        <v>17</v>
      </c>
      <c r="B13" s="19" t="s">
        <v>69</v>
      </c>
      <c r="C13" s="25" t="s">
        <v>63</v>
      </c>
      <c r="D13" s="25" t="s">
        <v>10</v>
      </c>
      <c r="E13" s="36" t="s">
        <v>22</v>
      </c>
      <c r="F13" s="40">
        <v>44847</v>
      </c>
      <c r="G13" s="40">
        <v>44885</v>
      </c>
      <c r="H13" s="40">
        <v>44886</v>
      </c>
      <c r="I13" s="44">
        <f t="shared" si="0"/>
        <v>1</v>
      </c>
      <c r="J13" s="48">
        <v>1</v>
      </c>
      <c r="K13" s="56">
        <v>20000</v>
      </c>
      <c r="L13" s="57">
        <f t="shared" si="1"/>
        <v>5000</v>
      </c>
      <c r="M13" s="70">
        <f t="shared" si="2"/>
        <v>15000</v>
      </c>
      <c r="N13" s="78">
        <f t="shared" si="3"/>
        <v>0.25</v>
      </c>
      <c r="O13" s="45" t="str">
        <f t="shared" si="4"/>
        <v>○</v>
      </c>
      <c r="P13" s="45" t="str">
        <f t="shared" si="5"/>
        <v>○</v>
      </c>
      <c r="Q13" s="85">
        <f>IF(M13&gt;SUMIFS(クーポン配布枚数計算用!B$2:B$83,クーポン配布枚数計算用!A$2:A$83,"&gt;="&amp;G13,クーポン配布枚数計算用!A$2:A$83,"&lt;"&amp;H13)*J13*1000,SUMIFS(クーポン配布枚数計算用!B$2:B$83,クーポン配布枚数計算用!A$2:A$83,"&gt;="&amp;G13,クーポン配布枚数計算用!A$2:A$83,"&lt;"&amp;H13)*J13,ROUNDDOWN(M13/1000,0))</f>
        <v>3</v>
      </c>
      <c r="R13" s="90"/>
    </row>
    <row r="14" spans="1:57" ht="30" customHeight="1">
      <c r="A14" s="11" t="s">
        <v>17</v>
      </c>
      <c r="B14" s="19" t="s">
        <v>5</v>
      </c>
      <c r="C14" s="25" t="s">
        <v>0</v>
      </c>
      <c r="D14" s="25" t="s">
        <v>4</v>
      </c>
      <c r="E14" s="36" t="s">
        <v>40</v>
      </c>
      <c r="F14" s="40">
        <v>44851</v>
      </c>
      <c r="G14" s="42">
        <v>44886</v>
      </c>
      <c r="H14" s="42">
        <v>44887</v>
      </c>
      <c r="I14" s="44">
        <f t="shared" si="0"/>
        <v>1</v>
      </c>
      <c r="J14" s="48">
        <v>1</v>
      </c>
      <c r="K14" s="56">
        <v>4000</v>
      </c>
      <c r="L14" s="57">
        <f t="shared" si="1"/>
        <v>1600</v>
      </c>
      <c r="M14" s="70">
        <f t="shared" si="2"/>
        <v>2400</v>
      </c>
      <c r="N14" s="78">
        <f t="shared" si="3"/>
        <v>0.4</v>
      </c>
      <c r="O14" s="45" t="str">
        <f t="shared" si="4"/>
        <v>○</v>
      </c>
      <c r="P14" s="45" t="str">
        <f t="shared" si="5"/>
        <v>○</v>
      </c>
      <c r="Q14" s="85">
        <f>IF(M14&gt;SUMIFS(クーポン配布枚数計算用!B$2:B$83,クーポン配布枚数計算用!A$2:A$83,"&gt;="&amp;G14,クーポン配布枚数計算用!A$2:A$83,"&lt;"&amp;H14)*J14*1000,SUMIFS(クーポン配布枚数計算用!B$2:B$83,クーポン配布枚数計算用!A$2:A$83,"&gt;="&amp;G14,クーポン配布枚数計算用!A$2:A$83,"&lt;"&amp;H14)*J14,ROUNDDOWN(M14/1000,0))</f>
        <v>2</v>
      </c>
      <c r="R14" s="90"/>
    </row>
    <row r="15" spans="1:57" ht="30" customHeight="1">
      <c r="A15" s="11" t="s">
        <v>17</v>
      </c>
      <c r="B15" s="19" t="s">
        <v>24</v>
      </c>
      <c r="C15" s="25" t="s">
        <v>30</v>
      </c>
      <c r="D15" s="25" t="s">
        <v>66</v>
      </c>
      <c r="E15" s="36" t="s">
        <v>42</v>
      </c>
      <c r="F15" s="40">
        <v>44835</v>
      </c>
      <c r="G15" s="42">
        <v>44891</v>
      </c>
      <c r="H15" s="42">
        <v>44892</v>
      </c>
      <c r="I15" s="44">
        <f t="shared" si="0"/>
        <v>1</v>
      </c>
      <c r="J15" s="48">
        <v>2</v>
      </c>
      <c r="K15" s="56">
        <v>14000</v>
      </c>
      <c r="L15" s="57">
        <f t="shared" si="1"/>
        <v>5600</v>
      </c>
      <c r="M15" s="70">
        <f t="shared" si="2"/>
        <v>8400</v>
      </c>
      <c r="N15" s="78">
        <f t="shared" si="3"/>
        <v>0.4</v>
      </c>
      <c r="O15" s="45" t="str">
        <f t="shared" si="4"/>
        <v>○</v>
      </c>
      <c r="P15" s="45" t="str">
        <f t="shared" si="5"/>
        <v>○</v>
      </c>
      <c r="Q15" s="85">
        <f>IF(M15&gt;SUMIFS(クーポン配布枚数計算用!B$2:B$83,クーポン配布枚数計算用!A$2:A$83,"&gt;="&amp;G15,クーポン配布枚数計算用!A$2:A$83,"&lt;"&amp;H15)*J15*1000,SUMIFS(クーポン配布枚数計算用!B$2:B$83,クーポン配布枚数計算用!A$2:A$83,"&gt;="&amp;G15,クーポン配布枚数計算用!A$2:A$83,"&lt;"&amp;H15)*J15,ROUNDDOWN(M15/1000,0))</f>
        <v>2</v>
      </c>
      <c r="R15" s="90"/>
    </row>
    <row r="16" spans="1:57" ht="41.25" customHeight="1">
      <c r="A16" s="11">
        <v>1</v>
      </c>
      <c r="B16" s="19"/>
      <c r="C16" s="26"/>
      <c r="D16" s="26"/>
      <c r="E16" s="36"/>
      <c r="F16" s="41"/>
      <c r="G16" s="43"/>
      <c r="H16" s="43"/>
      <c r="I16" s="44">
        <f t="shared" si="0"/>
        <v>0</v>
      </c>
      <c r="J16" s="48"/>
      <c r="K16" s="56"/>
      <c r="L16" s="57">
        <f t="shared" si="1"/>
        <v>0</v>
      </c>
      <c r="M16" s="70">
        <f t="shared" si="2"/>
        <v>0</v>
      </c>
      <c r="N16" s="78" t="e">
        <f t="shared" si="3"/>
        <v>#DIV/0!</v>
      </c>
      <c r="O16" s="45" t="e">
        <f t="shared" si="4"/>
        <v>#DIV/0!</v>
      </c>
      <c r="P16" s="45" t="e">
        <f t="shared" si="5"/>
        <v>#DIV/0!</v>
      </c>
      <c r="Q16" s="85">
        <f>IF(M16&gt;SUMIFS(クーポン配布枚数計算用!B$2:B$83,クーポン配布枚数計算用!A$2:A$83,"&gt;="&amp;G16,クーポン配布枚数計算用!A$2:A$83,"&lt;"&amp;H16)*J16*1000,SUMIFS(クーポン配布枚数計算用!B$2:B$83,クーポン配布枚数計算用!A$2:A$83,"&gt;="&amp;G16,クーポン配布枚数計算用!A$2:A$83,"&lt;"&amp;H16)*J16,ROUNDDOWN(M16/1000,0))</f>
        <v>0</v>
      </c>
      <c r="R16" s="90"/>
    </row>
    <row r="17" spans="1:18" ht="41.25" customHeight="1">
      <c r="A17" s="11">
        <v>2</v>
      </c>
      <c r="B17" s="19"/>
      <c r="C17" s="26"/>
      <c r="D17" s="26"/>
      <c r="E17" s="36"/>
      <c r="F17" s="36"/>
      <c r="G17" s="11"/>
      <c r="H17" s="11"/>
      <c r="I17" s="44">
        <f t="shared" si="0"/>
        <v>0</v>
      </c>
      <c r="J17" s="48"/>
      <c r="K17" s="56"/>
      <c r="L17" s="57">
        <f t="shared" si="1"/>
        <v>0</v>
      </c>
      <c r="M17" s="70">
        <f t="shared" si="2"/>
        <v>0</v>
      </c>
      <c r="N17" s="78" t="e">
        <f t="shared" si="3"/>
        <v>#DIV/0!</v>
      </c>
      <c r="O17" s="45" t="e">
        <f t="shared" si="4"/>
        <v>#DIV/0!</v>
      </c>
      <c r="P17" s="45" t="e">
        <f t="shared" si="5"/>
        <v>#DIV/0!</v>
      </c>
      <c r="Q17" s="85">
        <f>IF(M17&gt;SUMIFS(クーポン配布枚数計算用!B$2:B$83,クーポン配布枚数計算用!A$2:A$83,"&gt;="&amp;G17,クーポン配布枚数計算用!A$2:A$83,"&lt;"&amp;H17)*I17*J17*1000,SUMIFS(クーポン配布枚数計算用!B$2:B$83,クーポン配布枚数計算用!A$2:A$83,"&gt;="&amp;G17,クーポン配布枚数計算用!A$2:A$83,"&lt;"&amp;H17)*I17*J17,ROUNDDOWN(M17/1000,0))</f>
        <v>0</v>
      </c>
      <c r="R17" s="90"/>
    </row>
    <row r="18" spans="1:18" ht="41.25" customHeight="1">
      <c r="A18" s="11">
        <v>3</v>
      </c>
      <c r="B18" s="19"/>
      <c r="C18" s="26"/>
      <c r="D18" s="26"/>
      <c r="E18" s="36"/>
      <c r="F18" s="36"/>
      <c r="G18" s="11"/>
      <c r="H18" s="11"/>
      <c r="I18" s="44">
        <f t="shared" si="0"/>
        <v>0</v>
      </c>
      <c r="J18" s="48"/>
      <c r="K18" s="56"/>
      <c r="L18" s="57">
        <f t="shared" si="1"/>
        <v>0</v>
      </c>
      <c r="M18" s="70">
        <f t="shared" si="2"/>
        <v>0</v>
      </c>
      <c r="N18" s="78" t="e">
        <f t="shared" si="3"/>
        <v>#DIV/0!</v>
      </c>
      <c r="O18" s="45" t="e">
        <f t="shared" si="4"/>
        <v>#DIV/0!</v>
      </c>
      <c r="P18" s="45" t="e">
        <f t="shared" si="5"/>
        <v>#DIV/0!</v>
      </c>
      <c r="Q18" s="85">
        <f>IF(M18&gt;SUMIFS(クーポン配布枚数計算用!B$2:B$83,クーポン配布枚数計算用!A$2:A$83,"&gt;="&amp;G18,クーポン配布枚数計算用!A$2:A$83,"&lt;"&amp;H18)*I18*J18*1000,SUMIFS(クーポン配布枚数計算用!B$2:B$83,クーポン配布枚数計算用!A$2:A$83,"&gt;="&amp;G18,クーポン配布枚数計算用!A$2:A$83,"&lt;"&amp;H18)*I18*J18,ROUNDDOWN(M18/1000,0))</f>
        <v>0</v>
      </c>
      <c r="R18" s="90"/>
    </row>
    <row r="19" spans="1:18" ht="41.25" customHeight="1">
      <c r="A19" s="11">
        <v>4</v>
      </c>
      <c r="B19" s="19"/>
      <c r="C19" s="26"/>
      <c r="D19" s="26"/>
      <c r="E19" s="36"/>
      <c r="F19" s="36"/>
      <c r="G19" s="11"/>
      <c r="H19" s="11"/>
      <c r="I19" s="44">
        <f t="shared" si="0"/>
        <v>0</v>
      </c>
      <c r="J19" s="48"/>
      <c r="K19" s="56"/>
      <c r="L19" s="57">
        <f t="shared" si="1"/>
        <v>0</v>
      </c>
      <c r="M19" s="70">
        <f t="shared" si="2"/>
        <v>0</v>
      </c>
      <c r="N19" s="78" t="e">
        <f t="shared" si="3"/>
        <v>#DIV/0!</v>
      </c>
      <c r="O19" s="45" t="e">
        <f t="shared" si="4"/>
        <v>#DIV/0!</v>
      </c>
      <c r="P19" s="45" t="e">
        <f t="shared" si="5"/>
        <v>#DIV/0!</v>
      </c>
      <c r="Q19" s="85">
        <f>IF(M19&gt;SUMIFS(クーポン配布枚数計算用!B$2:B$83,クーポン配布枚数計算用!A$2:A$83,"&gt;="&amp;G19,クーポン配布枚数計算用!A$2:A$83,"&lt;"&amp;H19)*I19*J19*1000,SUMIFS(クーポン配布枚数計算用!B$2:B$83,クーポン配布枚数計算用!A$2:A$83,"&gt;="&amp;G19,クーポン配布枚数計算用!A$2:A$83,"&lt;"&amp;H19)*I19*J19,ROUNDDOWN(M19/1000,0))</f>
        <v>0</v>
      </c>
      <c r="R19" s="90"/>
    </row>
    <row r="20" spans="1:18" ht="41.25" customHeight="1">
      <c r="A20" s="11">
        <v>5</v>
      </c>
      <c r="B20" s="19"/>
      <c r="C20" s="26"/>
      <c r="D20" s="26"/>
      <c r="E20" s="36"/>
      <c r="F20" s="36"/>
      <c r="G20" s="11"/>
      <c r="H20" s="11"/>
      <c r="I20" s="44">
        <f t="shared" si="0"/>
        <v>0</v>
      </c>
      <c r="J20" s="48"/>
      <c r="K20" s="56"/>
      <c r="L20" s="57">
        <f t="shared" si="1"/>
        <v>0</v>
      </c>
      <c r="M20" s="70">
        <f t="shared" si="2"/>
        <v>0</v>
      </c>
      <c r="N20" s="78" t="e">
        <f t="shared" si="3"/>
        <v>#DIV/0!</v>
      </c>
      <c r="O20" s="45" t="e">
        <f t="shared" si="4"/>
        <v>#DIV/0!</v>
      </c>
      <c r="P20" s="45" t="e">
        <f t="shared" si="5"/>
        <v>#DIV/0!</v>
      </c>
      <c r="Q20" s="85">
        <f>IF(M20&gt;SUMIFS(クーポン配布枚数計算用!B$2:B$83,クーポン配布枚数計算用!A$2:A$83,"&gt;="&amp;G20,クーポン配布枚数計算用!A$2:A$83,"&lt;"&amp;H20)*I20*J20*1000,SUMIFS(クーポン配布枚数計算用!B$2:B$83,クーポン配布枚数計算用!A$2:A$83,"&gt;="&amp;G20,クーポン配布枚数計算用!A$2:A$83,"&lt;"&amp;H20)*I20*J20,ROUNDDOWN(M20/1000,0))</f>
        <v>0</v>
      </c>
      <c r="R20" s="90"/>
    </row>
    <row r="21" spans="1:18" ht="41.25" customHeight="1">
      <c r="A21" s="11">
        <v>6</v>
      </c>
      <c r="B21" s="19"/>
      <c r="C21" s="26"/>
      <c r="D21" s="26"/>
      <c r="E21" s="36"/>
      <c r="F21" s="36"/>
      <c r="G21" s="11"/>
      <c r="H21" s="11"/>
      <c r="I21" s="44">
        <f t="shared" si="0"/>
        <v>0</v>
      </c>
      <c r="J21" s="48"/>
      <c r="K21" s="56"/>
      <c r="L21" s="57">
        <f t="shared" si="1"/>
        <v>0</v>
      </c>
      <c r="M21" s="70">
        <f t="shared" si="2"/>
        <v>0</v>
      </c>
      <c r="N21" s="78" t="e">
        <f t="shared" si="3"/>
        <v>#DIV/0!</v>
      </c>
      <c r="O21" s="45" t="e">
        <f t="shared" si="4"/>
        <v>#DIV/0!</v>
      </c>
      <c r="P21" s="45" t="e">
        <f t="shared" si="5"/>
        <v>#DIV/0!</v>
      </c>
      <c r="Q21" s="85">
        <f>IF(M21&gt;SUMIFS(クーポン配布枚数計算用!B$2:B$83,クーポン配布枚数計算用!A$2:A$83,"&gt;="&amp;G21,クーポン配布枚数計算用!A$2:A$83,"&lt;"&amp;H21)*I21*J21*1000,SUMIFS(クーポン配布枚数計算用!B$2:B$83,クーポン配布枚数計算用!A$2:A$83,"&gt;="&amp;G21,クーポン配布枚数計算用!A$2:A$83,"&lt;"&amp;H21)*I21*J21,ROUNDDOWN(M21/1000,0))</f>
        <v>0</v>
      </c>
      <c r="R21" s="90"/>
    </row>
    <row r="22" spans="1:18" ht="41.25" customHeight="1">
      <c r="A22" s="11">
        <v>7</v>
      </c>
      <c r="B22" s="19"/>
      <c r="C22" s="26"/>
      <c r="D22" s="26"/>
      <c r="E22" s="36"/>
      <c r="F22" s="36"/>
      <c r="G22" s="11"/>
      <c r="H22" s="11"/>
      <c r="I22" s="44">
        <f t="shared" si="0"/>
        <v>0</v>
      </c>
      <c r="J22" s="48"/>
      <c r="K22" s="56"/>
      <c r="L22" s="57">
        <f t="shared" si="1"/>
        <v>0</v>
      </c>
      <c r="M22" s="70">
        <f t="shared" si="2"/>
        <v>0</v>
      </c>
      <c r="N22" s="78" t="e">
        <f t="shared" si="3"/>
        <v>#DIV/0!</v>
      </c>
      <c r="O22" s="45" t="e">
        <f t="shared" si="4"/>
        <v>#DIV/0!</v>
      </c>
      <c r="P22" s="45" t="e">
        <f t="shared" si="5"/>
        <v>#DIV/0!</v>
      </c>
      <c r="Q22" s="85">
        <f>IF(M22&gt;SUMIFS(クーポン配布枚数計算用!B$2:B$83,クーポン配布枚数計算用!A$2:A$83,"&gt;="&amp;G22,クーポン配布枚数計算用!A$2:A$83,"&lt;"&amp;H22)*I22*J22*1000,SUMIFS(クーポン配布枚数計算用!B$2:B$83,クーポン配布枚数計算用!A$2:A$83,"&gt;="&amp;G22,クーポン配布枚数計算用!A$2:A$83,"&lt;"&amp;H22)*I22*J22,ROUNDDOWN(M22/1000,0))</f>
        <v>0</v>
      </c>
      <c r="R22" s="90"/>
    </row>
    <row r="23" spans="1:18" ht="41.25" customHeight="1">
      <c r="A23" s="11">
        <v>8</v>
      </c>
      <c r="B23" s="19"/>
      <c r="C23" s="26"/>
      <c r="D23" s="26"/>
      <c r="E23" s="36"/>
      <c r="F23" s="36"/>
      <c r="G23" s="11"/>
      <c r="H23" s="11"/>
      <c r="I23" s="44">
        <f t="shared" si="0"/>
        <v>0</v>
      </c>
      <c r="J23" s="48"/>
      <c r="K23" s="56"/>
      <c r="L23" s="57">
        <f t="shared" si="1"/>
        <v>0</v>
      </c>
      <c r="M23" s="70">
        <f t="shared" si="2"/>
        <v>0</v>
      </c>
      <c r="N23" s="78" t="e">
        <f t="shared" si="3"/>
        <v>#DIV/0!</v>
      </c>
      <c r="O23" s="45" t="e">
        <f t="shared" si="4"/>
        <v>#DIV/0!</v>
      </c>
      <c r="P23" s="45" t="e">
        <f t="shared" si="5"/>
        <v>#DIV/0!</v>
      </c>
      <c r="Q23" s="85">
        <f>IF(M23&gt;SUMIFS(クーポン配布枚数計算用!B$2:B$83,クーポン配布枚数計算用!A$2:A$83,"&gt;="&amp;G23,クーポン配布枚数計算用!A$2:A$83,"&lt;"&amp;H23)*I23*J23*1000,SUMIFS(クーポン配布枚数計算用!B$2:B$83,クーポン配布枚数計算用!A$2:A$83,"&gt;="&amp;G23,クーポン配布枚数計算用!A$2:A$83,"&lt;"&amp;H23)*I23*J23,ROUNDDOWN(M23/1000,0))</f>
        <v>0</v>
      </c>
      <c r="R23" s="90"/>
    </row>
    <row r="24" spans="1:18" ht="41.25" customHeight="1">
      <c r="A24" s="11">
        <v>9</v>
      </c>
      <c r="B24" s="19"/>
      <c r="C24" s="26"/>
      <c r="D24" s="26"/>
      <c r="E24" s="36"/>
      <c r="F24" s="36"/>
      <c r="G24" s="11"/>
      <c r="H24" s="11"/>
      <c r="I24" s="44">
        <f t="shared" si="0"/>
        <v>0</v>
      </c>
      <c r="J24" s="48"/>
      <c r="K24" s="56"/>
      <c r="L24" s="57">
        <f t="shared" si="1"/>
        <v>0</v>
      </c>
      <c r="M24" s="70">
        <f t="shared" si="2"/>
        <v>0</v>
      </c>
      <c r="N24" s="78" t="e">
        <f t="shared" si="3"/>
        <v>#DIV/0!</v>
      </c>
      <c r="O24" s="45" t="e">
        <f t="shared" si="4"/>
        <v>#DIV/0!</v>
      </c>
      <c r="P24" s="45" t="e">
        <f t="shared" si="5"/>
        <v>#DIV/0!</v>
      </c>
      <c r="Q24" s="85">
        <f>IF(M24&gt;SUMIFS(クーポン配布枚数計算用!B$2:B$83,クーポン配布枚数計算用!A$2:A$83,"&gt;="&amp;G24,クーポン配布枚数計算用!A$2:A$83,"&lt;"&amp;H24)*I24*J24*1000,SUMIFS(クーポン配布枚数計算用!B$2:B$83,クーポン配布枚数計算用!A$2:A$83,"&gt;="&amp;G24,クーポン配布枚数計算用!A$2:A$83,"&lt;"&amp;H24)*I24*J24,ROUNDDOWN(M24/1000,0))</f>
        <v>0</v>
      </c>
      <c r="R24" s="90"/>
    </row>
    <row r="25" spans="1:18" ht="41.25" customHeight="1">
      <c r="A25" s="11">
        <v>10</v>
      </c>
      <c r="B25" s="19"/>
      <c r="C25" s="26"/>
      <c r="D25" s="26"/>
      <c r="E25" s="36"/>
      <c r="F25" s="36"/>
      <c r="G25" s="11"/>
      <c r="H25" s="11"/>
      <c r="I25" s="44">
        <f t="shared" si="0"/>
        <v>0</v>
      </c>
      <c r="J25" s="48"/>
      <c r="K25" s="56"/>
      <c r="L25" s="57">
        <f t="shared" si="1"/>
        <v>0</v>
      </c>
      <c r="M25" s="70">
        <f t="shared" si="2"/>
        <v>0</v>
      </c>
      <c r="N25" s="78" t="e">
        <f t="shared" si="3"/>
        <v>#DIV/0!</v>
      </c>
      <c r="O25" s="45" t="e">
        <f t="shared" si="4"/>
        <v>#DIV/0!</v>
      </c>
      <c r="P25" s="45" t="e">
        <f t="shared" si="5"/>
        <v>#DIV/0!</v>
      </c>
      <c r="Q25" s="85">
        <f>IF(M25&gt;SUMIFS(クーポン配布枚数計算用!B$2:B$83,クーポン配布枚数計算用!A$2:A$83,"&gt;="&amp;G25,クーポン配布枚数計算用!A$2:A$83,"&lt;"&amp;H25)*I25*J25*1000,SUMIFS(クーポン配布枚数計算用!B$2:B$83,クーポン配布枚数計算用!A$2:A$83,"&gt;="&amp;G25,クーポン配布枚数計算用!A$2:A$83,"&lt;"&amp;H25)*I25*J25,ROUNDDOWN(M25/1000,0))</f>
        <v>0</v>
      </c>
      <c r="R25" s="90"/>
    </row>
    <row r="26" spans="1:18" ht="41.25" customHeight="1">
      <c r="A26" s="11">
        <v>11</v>
      </c>
      <c r="B26" s="19"/>
      <c r="C26" s="26"/>
      <c r="D26" s="26"/>
      <c r="E26" s="36"/>
      <c r="F26" s="36"/>
      <c r="G26" s="11"/>
      <c r="H26" s="11"/>
      <c r="I26" s="44">
        <f t="shared" si="0"/>
        <v>0</v>
      </c>
      <c r="J26" s="48"/>
      <c r="K26" s="56"/>
      <c r="L26" s="57">
        <f t="shared" si="1"/>
        <v>0</v>
      </c>
      <c r="M26" s="70">
        <f t="shared" si="2"/>
        <v>0</v>
      </c>
      <c r="N26" s="78" t="e">
        <f t="shared" si="3"/>
        <v>#DIV/0!</v>
      </c>
      <c r="O26" s="45" t="e">
        <f t="shared" si="4"/>
        <v>#DIV/0!</v>
      </c>
      <c r="P26" s="45" t="e">
        <f t="shared" si="5"/>
        <v>#DIV/0!</v>
      </c>
      <c r="Q26" s="85">
        <f>IF(M26&gt;SUMIFS(クーポン配布枚数計算用!B$2:B$83,クーポン配布枚数計算用!A$2:A$83,"&gt;="&amp;G26,クーポン配布枚数計算用!A$2:A$83,"&lt;"&amp;H26)*I26*J26*1000,SUMIFS(クーポン配布枚数計算用!B$2:B$83,クーポン配布枚数計算用!A$2:A$83,"&gt;="&amp;G26,クーポン配布枚数計算用!A$2:A$83,"&lt;"&amp;H26)*I26*J26,ROUNDDOWN(M26/1000,0))</f>
        <v>0</v>
      </c>
      <c r="R26" s="90"/>
    </row>
    <row r="27" spans="1:18" ht="41.25" customHeight="1">
      <c r="A27" s="11">
        <v>12</v>
      </c>
      <c r="B27" s="19"/>
      <c r="C27" s="26"/>
      <c r="D27" s="26"/>
      <c r="E27" s="36"/>
      <c r="F27" s="36"/>
      <c r="G27" s="11"/>
      <c r="H27" s="11"/>
      <c r="I27" s="44">
        <f t="shared" si="0"/>
        <v>0</v>
      </c>
      <c r="J27" s="48"/>
      <c r="K27" s="56"/>
      <c r="L27" s="57">
        <f t="shared" si="1"/>
        <v>0</v>
      </c>
      <c r="M27" s="70">
        <f t="shared" si="2"/>
        <v>0</v>
      </c>
      <c r="N27" s="78" t="e">
        <f t="shared" si="3"/>
        <v>#DIV/0!</v>
      </c>
      <c r="O27" s="45" t="e">
        <f t="shared" si="4"/>
        <v>#DIV/0!</v>
      </c>
      <c r="P27" s="45" t="e">
        <f t="shared" si="5"/>
        <v>#DIV/0!</v>
      </c>
      <c r="Q27" s="85">
        <f>IF(M27&gt;SUMIFS(クーポン配布枚数計算用!B$2:B$83,クーポン配布枚数計算用!A$2:A$83,"&gt;="&amp;G27,クーポン配布枚数計算用!A$2:A$83,"&lt;"&amp;H27)*I27*J27*1000,SUMIFS(クーポン配布枚数計算用!B$2:B$83,クーポン配布枚数計算用!A$2:A$83,"&gt;="&amp;G27,クーポン配布枚数計算用!A$2:A$83,"&lt;"&amp;H27)*I27*J27,ROUNDDOWN(M27/1000,0))</f>
        <v>0</v>
      </c>
      <c r="R27" s="90"/>
    </row>
    <row r="28" spans="1:18" ht="41.25" customHeight="1">
      <c r="A28" s="11">
        <v>13</v>
      </c>
      <c r="B28" s="19"/>
      <c r="C28" s="26"/>
      <c r="D28" s="26"/>
      <c r="E28" s="36"/>
      <c r="F28" s="36"/>
      <c r="G28" s="11"/>
      <c r="H28" s="11"/>
      <c r="I28" s="44">
        <f t="shared" si="0"/>
        <v>0</v>
      </c>
      <c r="J28" s="48"/>
      <c r="K28" s="56"/>
      <c r="L28" s="57">
        <f t="shared" si="1"/>
        <v>0</v>
      </c>
      <c r="M28" s="70">
        <f t="shared" si="2"/>
        <v>0</v>
      </c>
      <c r="N28" s="78" t="e">
        <f t="shared" si="3"/>
        <v>#DIV/0!</v>
      </c>
      <c r="O28" s="45" t="e">
        <f t="shared" si="4"/>
        <v>#DIV/0!</v>
      </c>
      <c r="P28" s="45" t="e">
        <f t="shared" si="5"/>
        <v>#DIV/0!</v>
      </c>
      <c r="Q28" s="85">
        <f>IF(M28&gt;SUMIFS(クーポン配布枚数計算用!B$2:B$83,クーポン配布枚数計算用!A$2:A$83,"&gt;="&amp;G28,クーポン配布枚数計算用!A$2:A$83,"&lt;"&amp;H28)*I28*J28*1000,SUMIFS(クーポン配布枚数計算用!B$2:B$83,クーポン配布枚数計算用!A$2:A$83,"&gt;="&amp;G28,クーポン配布枚数計算用!A$2:A$83,"&lt;"&amp;H28)*I28*J28,ROUNDDOWN(M28/1000,0))</f>
        <v>0</v>
      </c>
      <c r="R28" s="90"/>
    </row>
    <row r="29" spans="1:18" ht="33.75" customHeight="1">
      <c r="A29" s="12" t="s">
        <v>19</v>
      </c>
      <c r="B29" s="20"/>
      <c r="C29" s="20"/>
      <c r="D29" s="20"/>
      <c r="E29" s="20"/>
      <c r="F29" s="20"/>
      <c r="G29" s="20"/>
      <c r="H29" s="20"/>
      <c r="I29" s="45"/>
      <c r="J29" s="49"/>
      <c r="K29" s="57">
        <f>SUM(K16:K28)</f>
        <v>0</v>
      </c>
      <c r="L29" s="64">
        <f>SUM(L16:L28)</f>
        <v>0</v>
      </c>
      <c r="M29" s="70">
        <f>SUM(M16:M28)</f>
        <v>0</v>
      </c>
      <c r="N29" s="79"/>
      <c r="O29" s="84"/>
      <c r="P29" s="84"/>
      <c r="Q29" s="85">
        <f>SUM(Q16:Q28)</f>
        <v>0</v>
      </c>
      <c r="R29" s="90"/>
    </row>
    <row r="30" spans="1:18" ht="18" customHeight="1">
      <c r="A30" s="6" t="s">
        <v>9</v>
      </c>
      <c r="B30" s="6"/>
      <c r="C30" s="6"/>
      <c r="D30" s="6"/>
      <c r="E30" s="30"/>
      <c r="F30" s="30"/>
      <c r="G30" s="30"/>
      <c r="H30" s="30"/>
      <c r="I30" s="30"/>
      <c r="J30" s="30"/>
      <c r="K30" s="58"/>
      <c r="L30" s="58"/>
      <c r="M30" s="50"/>
      <c r="N30" s="50"/>
      <c r="O30" s="50"/>
      <c r="P30" s="50"/>
      <c r="Q30" s="50"/>
      <c r="R30" s="50"/>
    </row>
  </sheetData>
  <mergeCells count="26">
    <mergeCell ref="A3:R3"/>
    <mergeCell ref="A4:R4"/>
    <mergeCell ref="B6:E6"/>
    <mergeCell ref="C10:D10"/>
    <mergeCell ref="A29:I29"/>
    <mergeCell ref="N29:O29"/>
    <mergeCell ref="A8:A11"/>
    <mergeCell ref="B8:E9"/>
    <mergeCell ref="F8:F11"/>
    <mergeCell ref="G8:G11"/>
    <mergeCell ref="H8:H11"/>
    <mergeCell ref="I8:I11"/>
    <mergeCell ref="J8:J11"/>
    <mergeCell ref="K8:K11"/>
    <mergeCell ref="L8:L11"/>
    <mergeCell ref="M8:M11"/>
    <mergeCell ref="N8:P9"/>
    <mergeCell ref="Q8:Q9"/>
    <mergeCell ref="R8:R9"/>
    <mergeCell ref="B10:B11"/>
    <mergeCell ref="E10:E11"/>
    <mergeCell ref="N10:N11"/>
    <mergeCell ref="O10:O11"/>
    <mergeCell ref="P10:P11"/>
    <mergeCell ref="Q10:Q11"/>
    <mergeCell ref="R10:R11"/>
  </mergeCells>
  <phoneticPr fontId="1" type="Hiragana"/>
  <printOptions horizontalCentered="1"/>
  <pageMargins left="0.7" right="0.7" top="0.75" bottom="0.75" header="0.3" footer="0.3"/>
  <pageSetup paperSize="8" scale="72" fitToWidth="1" fitToHeight="1" orientation="landscape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BG33"/>
  <sheetViews>
    <sheetView zoomScale="70" zoomScaleNormal="70" workbookViewId="0">
      <selection activeCell="F23" sqref="F23"/>
    </sheetView>
  </sheetViews>
  <sheetFormatPr defaultRowHeight="18.75"/>
  <cols>
    <col min="1" max="1" width="6.875" style="1" customWidth="1"/>
    <col min="2" max="2" width="17.5" style="1" customWidth="1"/>
    <col min="3" max="3" width="27" style="1" customWidth="1"/>
    <col min="4" max="4" width="14.125" style="2" customWidth="1"/>
    <col min="5" max="7" width="12.75" style="2" customWidth="1"/>
    <col min="8" max="8" width="11.625" style="2" customWidth="1"/>
    <col min="9" max="10" width="12.75" style="2" customWidth="1"/>
    <col min="11" max="11" width="12.75" style="3" customWidth="1"/>
    <col min="12" max="13" width="14.25" style="3" customWidth="1"/>
    <col min="14" max="14" width="14.25" style="3" hidden="1" customWidth="1"/>
    <col min="15" max="15" width="10.125" style="3" hidden="1" customWidth="1"/>
    <col min="16" max="16" width="14.25" style="3" hidden="1" customWidth="1"/>
    <col min="17" max="17" width="10.125" style="3" hidden="1" customWidth="1"/>
    <col min="18" max="18" width="10.75" style="3" customWidth="1"/>
    <col min="19" max="19" width="9.75" style="3" customWidth="1"/>
    <col min="20" max="20" width="59.875" style="3" customWidth="1"/>
    <col min="21" max="22" width="4.75" style="4" customWidth="1"/>
    <col min="23" max="58" width="4.75" customWidth="1"/>
  </cols>
  <sheetData>
    <row r="1" spans="1:59" ht="14.25" customHeight="1">
      <c r="A1" s="6"/>
      <c r="B1" s="6"/>
      <c r="C1" s="6"/>
      <c r="D1" s="30"/>
      <c r="E1" s="30"/>
      <c r="F1" s="30"/>
      <c r="G1" s="30"/>
      <c r="H1" s="30"/>
      <c r="I1" s="30"/>
      <c r="J1" s="30"/>
      <c r="K1" s="50"/>
      <c r="L1" s="50"/>
      <c r="M1" s="50"/>
      <c r="N1" s="71"/>
      <c r="O1" s="71"/>
      <c r="P1" s="71"/>
      <c r="Q1" s="71"/>
      <c r="R1" s="71"/>
      <c r="S1" s="71"/>
      <c r="T1" s="71" t="s">
        <v>60</v>
      </c>
    </row>
    <row r="2" spans="1:59" ht="14.25" customHeight="1">
      <c r="A2" s="6"/>
      <c r="B2" s="6"/>
      <c r="C2" s="6"/>
      <c r="D2" s="30"/>
      <c r="E2" s="30"/>
      <c r="F2" s="30"/>
      <c r="G2" s="30"/>
      <c r="H2" s="30"/>
      <c r="I2" s="30"/>
      <c r="J2" s="30"/>
      <c r="K2" s="50"/>
      <c r="L2" s="50"/>
      <c r="M2" s="50"/>
      <c r="N2" s="72"/>
      <c r="O2" s="72"/>
      <c r="P2" s="72"/>
      <c r="Q2" s="72"/>
      <c r="R2" s="72"/>
      <c r="S2" s="72"/>
      <c r="T2" s="72" t="s">
        <v>44</v>
      </c>
    </row>
    <row r="3" spans="1:59" ht="22.5" customHeight="1">
      <c r="A3" s="7" t="s">
        <v>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BG3" t="s">
        <v>61</v>
      </c>
    </row>
    <row r="4" spans="1:59" ht="31.5" customHeight="1">
      <c r="A4" s="7" t="s">
        <v>8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BG4" t="s">
        <v>31</v>
      </c>
    </row>
    <row r="5" spans="1:59" ht="39" customHeight="1">
      <c r="A5" s="6"/>
      <c r="B5" s="13" t="s">
        <v>15</v>
      </c>
      <c r="C5" s="6"/>
      <c r="D5" s="30"/>
      <c r="E5" s="30"/>
      <c r="F5" s="30"/>
      <c r="G5" s="30"/>
      <c r="H5" s="46" t="s">
        <v>16</v>
      </c>
      <c r="I5" s="46" t="s">
        <v>20</v>
      </c>
      <c r="J5" s="51" t="s">
        <v>36</v>
      </c>
      <c r="K5" s="59" t="s">
        <v>26</v>
      </c>
      <c r="L5" s="65"/>
      <c r="M5" s="50"/>
      <c r="N5" s="50"/>
      <c r="O5" s="50"/>
      <c r="P5" s="50"/>
      <c r="Q5" s="50"/>
      <c r="R5" s="50"/>
      <c r="S5" s="50"/>
      <c r="T5" s="50"/>
    </row>
    <row r="6" spans="1:59" ht="31.5" customHeight="1">
      <c r="A6" s="6"/>
      <c r="B6" s="14" t="s">
        <v>62</v>
      </c>
      <c r="C6" s="91"/>
      <c r="D6" s="30"/>
      <c r="E6" s="30"/>
      <c r="F6" s="30"/>
      <c r="G6" s="30"/>
      <c r="H6" s="47">
        <f>R32</f>
        <v>0</v>
      </c>
      <c r="I6" s="47">
        <f>S32</f>
        <v>0</v>
      </c>
      <c r="J6" s="52">
        <f>J32</f>
        <v>0</v>
      </c>
      <c r="K6" s="60">
        <f>L32</f>
        <v>0</v>
      </c>
      <c r="L6" s="66"/>
      <c r="M6" s="73" t="s">
        <v>52</v>
      </c>
      <c r="N6" s="73"/>
      <c r="O6" s="73"/>
      <c r="P6" s="73"/>
      <c r="Q6" s="73"/>
      <c r="R6" s="73"/>
      <c r="S6" s="73"/>
      <c r="T6" s="73"/>
    </row>
    <row r="7" spans="1:59" ht="18" customHeight="1">
      <c r="A7" s="6"/>
      <c r="B7" s="6"/>
      <c r="C7" s="6"/>
      <c r="D7" s="30"/>
      <c r="E7" s="30"/>
      <c r="F7" s="30"/>
      <c r="G7" s="30"/>
      <c r="H7" s="30"/>
      <c r="I7" s="30"/>
      <c r="J7" s="30"/>
      <c r="K7" s="50"/>
      <c r="L7" s="50"/>
      <c r="M7" s="50"/>
      <c r="N7" s="50"/>
      <c r="O7" s="50"/>
      <c r="P7" s="50"/>
      <c r="Q7" s="50"/>
      <c r="R7" s="50"/>
      <c r="S7" s="50"/>
      <c r="T7" s="50"/>
    </row>
    <row r="8" spans="1:59" s="5" customFormat="1" ht="18" customHeight="1">
      <c r="A8" s="8" t="s">
        <v>13</v>
      </c>
      <c r="B8" s="15" t="s">
        <v>2</v>
      </c>
      <c r="C8" s="22"/>
      <c r="D8" s="32"/>
      <c r="E8" s="37" t="s">
        <v>43</v>
      </c>
      <c r="F8" s="37" t="s">
        <v>32</v>
      </c>
      <c r="G8" s="37" t="s">
        <v>45</v>
      </c>
      <c r="H8" s="74" t="s">
        <v>47</v>
      </c>
      <c r="I8" s="80"/>
      <c r="J8" s="80"/>
      <c r="K8" s="80"/>
      <c r="L8" s="80"/>
      <c r="M8" s="67"/>
      <c r="N8" s="74" t="s">
        <v>54</v>
      </c>
      <c r="O8" s="80"/>
      <c r="P8" s="80"/>
      <c r="Q8" s="67"/>
      <c r="R8" s="74" t="s">
        <v>58</v>
      </c>
      <c r="S8" s="67"/>
      <c r="T8" s="86" t="s">
        <v>1</v>
      </c>
    </row>
    <row r="9" spans="1:59" s="5" customFormat="1" ht="18" customHeight="1">
      <c r="A9" s="9"/>
      <c r="B9" s="16"/>
      <c r="C9" s="27"/>
      <c r="D9" s="33"/>
      <c r="E9" s="38"/>
      <c r="F9" s="38"/>
      <c r="G9" s="38"/>
      <c r="H9" s="75"/>
      <c r="I9" s="81"/>
      <c r="J9" s="81"/>
      <c r="K9" s="81"/>
      <c r="L9" s="81"/>
      <c r="M9" s="69"/>
      <c r="N9" s="75"/>
      <c r="O9" s="81"/>
      <c r="P9" s="81"/>
      <c r="Q9" s="69"/>
      <c r="R9" s="75"/>
      <c r="S9" s="69"/>
      <c r="T9" s="87"/>
    </row>
    <row r="10" spans="1:59" s="5" customFormat="1" ht="18" customHeight="1">
      <c r="A10" s="9"/>
      <c r="B10" s="17" t="s">
        <v>18</v>
      </c>
      <c r="C10" s="92" t="s">
        <v>29</v>
      </c>
      <c r="D10" s="34" t="s">
        <v>39</v>
      </c>
      <c r="E10" s="38"/>
      <c r="F10" s="38"/>
      <c r="G10" s="38"/>
      <c r="H10" s="94" t="s">
        <v>53</v>
      </c>
      <c r="I10" s="98"/>
      <c r="J10" s="98"/>
      <c r="K10" s="102"/>
      <c r="L10" s="104" t="s">
        <v>51</v>
      </c>
      <c r="M10" s="82" t="s">
        <v>55</v>
      </c>
      <c r="N10" s="76" t="s">
        <v>56</v>
      </c>
      <c r="O10" s="82" t="s">
        <v>57</v>
      </c>
      <c r="P10" s="76" t="s">
        <v>38</v>
      </c>
      <c r="Q10" s="82" t="s">
        <v>57</v>
      </c>
      <c r="R10" s="76" t="s">
        <v>59</v>
      </c>
      <c r="S10" s="82" t="s">
        <v>3</v>
      </c>
      <c r="T10" s="110" t="s">
        <v>41</v>
      </c>
    </row>
    <row r="11" spans="1:59" s="5" customFormat="1" ht="42" customHeight="1">
      <c r="A11" s="10"/>
      <c r="B11" s="18"/>
      <c r="C11" s="93"/>
      <c r="D11" s="35"/>
      <c r="E11" s="39"/>
      <c r="F11" s="39"/>
      <c r="G11" s="39"/>
      <c r="H11" s="95" t="s">
        <v>48</v>
      </c>
      <c r="I11" s="99" t="s">
        <v>49</v>
      </c>
      <c r="J11" s="99" t="s">
        <v>50</v>
      </c>
      <c r="K11" s="103" t="s">
        <v>11</v>
      </c>
      <c r="L11" s="105"/>
      <c r="M11" s="83"/>
      <c r="N11" s="77"/>
      <c r="O11" s="83"/>
      <c r="P11" s="77"/>
      <c r="Q11" s="83"/>
      <c r="R11" s="77"/>
      <c r="S11" s="83"/>
      <c r="T11" s="87"/>
    </row>
    <row r="12" spans="1:59" ht="30" customHeight="1">
      <c r="A12" s="11" t="s">
        <v>17</v>
      </c>
      <c r="B12" s="19" t="s">
        <v>21</v>
      </c>
      <c r="C12" s="26" t="s">
        <v>33</v>
      </c>
      <c r="D12" s="36" t="s">
        <v>14</v>
      </c>
      <c r="E12" s="40">
        <v>44315</v>
      </c>
      <c r="F12" s="42">
        <v>44328</v>
      </c>
      <c r="G12" s="42">
        <v>44329</v>
      </c>
      <c r="H12" s="96">
        <v>10000</v>
      </c>
      <c r="I12" s="100">
        <v>1</v>
      </c>
      <c r="J12" s="100">
        <v>1</v>
      </c>
      <c r="K12" s="56">
        <f t="shared" ref="K12:K31" si="0">H12*I12*J12</f>
        <v>10000</v>
      </c>
      <c r="L12" s="56">
        <v>5000</v>
      </c>
      <c r="M12" s="70">
        <f t="shared" ref="M12:M31" si="1">K12-L12</f>
        <v>5000</v>
      </c>
      <c r="N12" s="78">
        <f t="shared" ref="N12:N31" si="2">(K12-M12)/K12</f>
        <v>0.5</v>
      </c>
      <c r="O12" s="45" t="str">
        <f>IF(N12&gt;50%,BG4,BG3)</f>
        <v>○</v>
      </c>
      <c r="P12" s="106">
        <f t="shared" ref="P12:P31" si="3">L12/(I12*J12)</f>
        <v>5000</v>
      </c>
      <c r="Q12" s="45" t="str">
        <f>IF(P12&gt;5000,BG4,BG3)</f>
        <v>○</v>
      </c>
      <c r="R12" s="107">
        <v>2</v>
      </c>
      <c r="S12" s="108">
        <v>2000</v>
      </c>
      <c r="T12" s="90"/>
    </row>
    <row r="13" spans="1:59" ht="30" customHeight="1">
      <c r="A13" s="11" t="s">
        <v>17</v>
      </c>
      <c r="B13" s="19" t="s">
        <v>23</v>
      </c>
      <c r="C13" s="26" t="s">
        <v>34</v>
      </c>
      <c r="D13" s="36" t="s">
        <v>22</v>
      </c>
      <c r="E13" s="40">
        <v>44329</v>
      </c>
      <c r="F13" s="40">
        <v>44336</v>
      </c>
      <c r="G13" s="40">
        <v>44337</v>
      </c>
      <c r="H13" s="96">
        <v>10000</v>
      </c>
      <c r="I13" s="100">
        <v>1</v>
      </c>
      <c r="J13" s="100">
        <v>2</v>
      </c>
      <c r="K13" s="56">
        <f t="shared" si="0"/>
        <v>20000</v>
      </c>
      <c r="L13" s="56">
        <v>10000</v>
      </c>
      <c r="M13" s="70">
        <f t="shared" si="1"/>
        <v>10000</v>
      </c>
      <c r="N13" s="78">
        <f t="shared" si="2"/>
        <v>0.5</v>
      </c>
      <c r="O13" s="45" t="str">
        <f>IF(N13&gt;50%,BG4,BG3)</f>
        <v>○</v>
      </c>
      <c r="P13" s="106">
        <f t="shared" si="3"/>
        <v>5000</v>
      </c>
      <c r="Q13" s="45" t="str">
        <f>IF(P13&gt;5000,BG4,BG3)</f>
        <v>○</v>
      </c>
      <c r="R13" s="107">
        <v>4</v>
      </c>
      <c r="S13" s="108">
        <v>4000</v>
      </c>
      <c r="T13" s="90"/>
    </row>
    <row r="14" spans="1:59" ht="30" customHeight="1">
      <c r="A14" s="11" t="s">
        <v>17</v>
      </c>
      <c r="B14" s="19" t="s">
        <v>7</v>
      </c>
      <c r="C14" s="26" t="s">
        <v>35</v>
      </c>
      <c r="D14" s="36" t="s">
        <v>35</v>
      </c>
      <c r="E14" s="40" t="s">
        <v>35</v>
      </c>
      <c r="F14" s="40" t="s">
        <v>35</v>
      </c>
      <c r="G14" s="40" t="s">
        <v>35</v>
      </c>
      <c r="H14" s="96">
        <v>5000</v>
      </c>
      <c r="I14" s="100">
        <v>1</v>
      </c>
      <c r="J14" s="100">
        <v>2</v>
      </c>
      <c r="K14" s="56">
        <f t="shared" si="0"/>
        <v>10000</v>
      </c>
      <c r="L14" s="56">
        <v>5000</v>
      </c>
      <c r="M14" s="70">
        <f t="shared" si="1"/>
        <v>5000</v>
      </c>
      <c r="N14" s="78">
        <f t="shared" si="2"/>
        <v>0.5</v>
      </c>
      <c r="O14" s="45" t="str">
        <f>IF(N14&gt;50%,BG4,BG3)</f>
        <v>○</v>
      </c>
      <c r="P14" s="106">
        <f t="shared" si="3"/>
        <v>2500</v>
      </c>
      <c r="Q14" s="45" t="str">
        <f>IF(P14&gt;5000,BG4,BG3)</f>
        <v>○</v>
      </c>
      <c r="R14" s="107">
        <v>4</v>
      </c>
      <c r="S14" s="108">
        <v>4000</v>
      </c>
      <c r="T14" s="90"/>
    </row>
    <row r="15" spans="1:59" ht="30" customHeight="1">
      <c r="A15" s="11" t="s">
        <v>17</v>
      </c>
      <c r="B15" s="19" t="s">
        <v>5</v>
      </c>
      <c r="C15" s="26" t="s">
        <v>37</v>
      </c>
      <c r="D15" s="36" t="s">
        <v>40</v>
      </c>
      <c r="E15" s="40">
        <v>44303</v>
      </c>
      <c r="F15" s="42">
        <v>44337</v>
      </c>
      <c r="G15" s="42">
        <v>44338</v>
      </c>
      <c r="H15" s="96">
        <v>3000</v>
      </c>
      <c r="I15" s="100">
        <v>1</v>
      </c>
      <c r="J15" s="100">
        <v>2</v>
      </c>
      <c r="K15" s="56">
        <f t="shared" si="0"/>
        <v>6000</v>
      </c>
      <c r="L15" s="56">
        <v>2000</v>
      </c>
      <c r="M15" s="70">
        <f t="shared" si="1"/>
        <v>4000</v>
      </c>
      <c r="N15" s="78">
        <f t="shared" si="2"/>
        <v>0.33333333333333326</v>
      </c>
      <c r="O15" s="45" t="str">
        <f>IF(N15&gt;50%,BG4,BG3)</f>
        <v>○</v>
      </c>
      <c r="P15" s="106">
        <f t="shared" si="3"/>
        <v>1000</v>
      </c>
      <c r="Q15" s="45" t="str">
        <f>IF(P15&gt;5000,BG4,BG3)</f>
        <v>○</v>
      </c>
      <c r="R15" s="107">
        <v>4</v>
      </c>
      <c r="S15" s="108">
        <v>4000</v>
      </c>
      <c r="T15" s="90"/>
    </row>
    <row r="16" spans="1:59" ht="30" customHeight="1">
      <c r="A16" s="11" t="s">
        <v>17</v>
      </c>
      <c r="B16" s="19" t="s">
        <v>24</v>
      </c>
      <c r="C16" s="26" t="s">
        <v>28</v>
      </c>
      <c r="D16" s="36" t="s">
        <v>42</v>
      </c>
      <c r="E16" s="40">
        <v>44317</v>
      </c>
      <c r="F16" s="42">
        <v>44337</v>
      </c>
      <c r="G16" s="42">
        <v>44339</v>
      </c>
      <c r="H16" s="96">
        <v>7000</v>
      </c>
      <c r="I16" s="100">
        <v>2</v>
      </c>
      <c r="J16" s="100">
        <v>1</v>
      </c>
      <c r="K16" s="56">
        <f t="shared" si="0"/>
        <v>14000</v>
      </c>
      <c r="L16" s="56">
        <v>7000</v>
      </c>
      <c r="M16" s="70">
        <f t="shared" si="1"/>
        <v>7000</v>
      </c>
      <c r="N16" s="78">
        <f t="shared" si="2"/>
        <v>0.5</v>
      </c>
      <c r="O16" s="45" t="str">
        <f>IF(N16&gt;50%,BG4,BG3)</f>
        <v>○</v>
      </c>
      <c r="P16" s="106">
        <f t="shared" si="3"/>
        <v>3500</v>
      </c>
      <c r="Q16" s="45" t="str">
        <f>IF(P16&gt;5000,BG4,BG3)</f>
        <v>○</v>
      </c>
      <c r="R16" s="107">
        <v>4</v>
      </c>
      <c r="S16" s="108">
        <v>4000</v>
      </c>
      <c r="T16" s="90"/>
    </row>
    <row r="17" spans="1:20" ht="30" customHeight="1">
      <c r="A17" s="11" t="s">
        <v>17</v>
      </c>
      <c r="B17" s="19" t="s">
        <v>25</v>
      </c>
      <c r="C17" s="26" t="s">
        <v>12</v>
      </c>
      <c r="D17" s="36" t="s">
        <v>14</v>
      </c>
      <c r="E17" s="40">
        <v>44336</v>
      </c>
      <c r="F17" s="42">
        <v>44338</v>
      </c>
      <c r="G17" s="42">
        <v>44340</v>
      </c>
      <c r="H17" s="96">
        <v>5000</v>
      </c>
      <c r="I17" s="100">
        <v>1</v>
      </c>
      <c r="J17" s="100">
        <v>1</v>
      </c>
      <c r="K17" s="56">
        <f t="shared" si="0"/>
        <v>5000</v>
      </c>
      <c r="L17" s="56">
        <v>2500</v>
      </c>
      <c r="M17" s="70">
        <f t="shared" si="1"/>
        <v>2500</v>
      </c>
      <c r="N17" s="78">
        <f t="shared" si="2"/>
        <v>0.5</v>
      </c>
      <c r="O17" s="45" t="str">
        <f>IF(N17&gt;50%,BG4,BG3)</f>
        <v>○</v>
      </c>
      <c r="P17" s="106">
        <f t="shared" si="3"/>
        <v>2500</v>
      </c>
      <c r="Q17" s="45" t="str">
        <f>IF(P17&gt;5000,BG4,BG3)</f>
        <v>○</v>
      </c>
      <c r="R17" s="107">
        <v>2</v>
      </c>
      <c r="S17" s="108">
        <v>2000</v>
      </c>
      <c r="T17" s="90"/>
    </row>
    <row r="18" spans="1:20" ht="30" customHeight="1">
      <c r="A18" s="11" t="s">
        <v>17</v>
      </c>
      <c r="B18" s="19" t="s">
        <v>27</v>
      </c>
      <c r="C18" s="26" t="s">
        <v>35</v>
      </c>
      <c r="D18" s="36" t="s">
        <v>35</v>
      </c>
      <c r="E18" s="36" t="s">
        <v>35</v>
      </c>
      <c r="F18" s="36" t="s">
        <v>35</v>
      </c>
      <c r="G18" s="36" t="s">
        <v>35</v>
      </c>
      <c r="H18" s="96">
        <v>7000</v>
      </c>
      <c r="I18" s="100">
        <v>1</v>
      </c>
      <c r="J18" s="100">
        <v>1</v>
      </c>
      <c r="K18" s="56">
        <f t="shared" si="0"/>
        <v>7000</v>
      </c>
      <c r="L18" s="56">
        <v>3500</v>
      </c>
      <c r="M18" s="70">
        <f t="shared" si="1"/>
        <v>3500</v>
      </c>
      <c r="N18" s="78">
        <f t="shared" si="2"/>
        <v>0.5</v>
      </c>
      <c r="O18" s="45" t="str">
        <f>IF(N18&gt;50%,BG4,BG3)</f>
        <v>○</v>
      </c>
      <c r="P18" s="106">
        <f t="shared" si="3"/>
        <v>3500</v>
      </c>
      <c r="Q18" s="45" t="str">
        <f>IF(P18&gt;5000,BG4,BG3)</f>
        <v>○</v>
      </c>
      <c r="R18" s="107">
        <v>2</v>
      </c>
      <c r="S18" s="108">
        <v>2000</v>
      </c>
      <c r="T18" s="90"/>
    </row>
    <row r="19" spans="1:20" ht="41.25" customHeight="1">
      <c r="A19" s="11">
        <v>1</v>
      </c>
      <c r="B19" s="19"/>
      <c r="C19" s="26"/>
      <c r="D19" s="36"/>
      <c r="E19" s="36"/>
      <c r="F19" s="11"/>
      <c r="G19" s="11"/>
      <c r="H19" s="96"/>
      <c r="I19" s="100"/>
      <c r="J19" s="100"/>
      <c r="K19" s="56">
        <f t="shared" si="0"/>
        <v>0</v>
      </c>
      <c r="L19" s="56"/>
      <c r="M19" s="70">
        <f t="shared" si="1"/>
        <v>0</v>
      </c>
      <c r="N19" s="78" t="e">
        <f t="shared" si="2"/>
        <v>#DIV/0!</v>
      </c>
      <c r="O19" s="45" t="e">
        <f>IF(N19&gt;50%,BG4,BG3)</f>
        <v>#DIV/0!</v>
      </c>
      <c r="P19" s="106" t="e">
        <f t="shared" si="3"/>
        <v>#DIV/0!</v>
      </c>
      <c r="Q19" s="45" t="e">
        <f>IF(P19&gt;5000,BG4,BG3)</f>
        <v>#DIV/0!</v>
      </c>
      <c r="R19" s="107"/>
      <c r="S19" s="108"/>
      <c r="T19" s="90"/>
    </row>
    <row r="20" spans="1:20" ht="41.25" customHeight="1">
      <c r="A20" s="11">
        <v>2</v>
      </c>
      <c r="B20" s="19"/>
      <c r="C20" s="26"/>
      <c r="D20" s="36"/>
      <c r="E20" s="36"/>
      <c r="F20" s="11"/>
      <c r="G20" s="11"/>
      <c r="H20" s="96"/>
      <c r="I20" s="100"/>
      <c r="J20" s="100"/>
      <c r="K20" s="56">
        <f t="shared" si="0"/>
        <v>0</v>
      </c>
      <c r="L20" s="56"/>
      <c r="M20" s="70">
        <f t="shared" si="1"/>
        <v>0</v>
      </c>
      <c r="N20" s="78" t="e">
        <f t="shared" si="2"/>
        <v>#DIV/0!</v>
      </c>
      <c r="O20" s="45" t="e">
        <f>IF(N20&gt;50%,BG4,BG3)</f>
        <v>#DIV/0!</v>
      </c>
      <c r="P20" s="106" t="e">
        <f t="shared" si="3"/>
        <v>#DIV/0!</v>
      </c>
      <c r="Q20" s="45" t="e">
        <f>IF(P20&gt;5000,BG4,BG3)</f>
        <v>#DIV/0!</v>
      </c>
      <c r="R20" s="107"/>
      <c r="S20" s="108"/>
      <c r="T20" s="90"/>
    </row>
    <row r="21" spans="1:20" ht="41.25" customHeight="1">
      <c r="A21" s="11">
        <v>3</v>
      </c>
      <c r="B21" s="19"/>
      <c r="C21" s="26"/>
      <c r="D21" s="36"/>
      <c r="E21" s="36"/>
      <c r="F21" s="11"/>
      <c r="G21" s="11"/>
      <c r="H21" s="96"/>
      <c r="I21" s="100"/>
      <c r="J21" s="100"/>
      <c r="K21" s="56">
        <f t="shared" si="0"/>
        <v>0</v>
      </c>
      <c r="L21" s="56"/>
      <c r="M21" s="70">
        <f t="shared" si="1"/>
        <v>0</v>
      </c>
      <c r="N21" s="78" t="e">
        <f t="shared" si="2"/>
        <v>#DIV/0!</v>
      </c>
      <c r="O21" s="45" t="e">
        <f>IF(N21&gt;50%,BG4,BG3)</f>
        <v>#DIV/0!</v>
      </c>
      <c r="P21" s="106" t="e">
        <f t="shared" si="3"/>
        <v>#DIV/0!</v>
      </c>
      <c r="Q21" s="45" t="e">
        <f>IF(P21&gt;5000,BG4,BG3)</f>
        <v>#DIV/0!</v>
      </c>
      <c r="R21" s="107"/>
      <c r="S21" s="108"/>
      <c r="T21" s="90"/>
    </row>
    <row r="22" spans="1:20" ht="41.25" customHeight="1">
      <c r="A22" s="11">
        <v>4</v>
      </c>
      <c r="B22" s="19"/>
      <c r="C22" s="26"/>
      <c r="D22" s="36"/>
      <c r="E22" s="36"/>
      <c r="F22" s="11"/>
      <c r="G22" s="11"/>
      <c r="H22" s="96"/>
      <c r="I22" s="100"/>
      <c r="J22" s="100"/>
      <c r="K22" s="56">
        <f t="shared" si="0"/>
        <v>0</v>
      </c>
      <c r="L22" s="56"/>
      <c r="M22" s="70">
        <f t="shared" si="1"/>
        <v>0</v>
      </c>
      <c r="N22" s="78" t="e">
        <f t="shared" si="2"/>
        <v>#DIV/0!</v>
      </c>
      <c r="O22" s="45" t="e">
        <f>IF(N22&gt;50%,BG4,BG3)</f>
        <v>#DIV/0!</v>
      </c>
      <c r="P22" s="106" t="e">
        <f t="shared" si="3"/>
        <v>#DIV/0!</v>
      </c>
      <c r="Q22" s="45" t="e">
        <f>IF(P22&gt;5000,BG4,BG3)</f>
        <v>#DIV/0!</v>
      </c>
      <c r="R22" s="107"/>
      <c r="S22" s="108"/>
      <c r="T22" s="90"/>
    </row>
    <row r="23" spans="1:20" ht="41.25" customHeight="1">
      <c r="A23" s="11">
        <v>5</v>
      </c>
      <c r="B23" s="19"/>
      <c r="C23" s="26"/>
      <c r="D23" s="36"/>
      <c r="E23" s="36"/>
      <c r="F23" s="11"/>
      <c r="G23" s="11"/>
      <c r="H23" s="96"/>
      <c r="I23" s="100"/>
      <c r="J23" s="100"/>
      <c r="K23" s="56">
        <f t="shared" si="0"/>
        <v>0</v>
      </c>
      <c r="L23" s="56"/>
      <c r="M23" s="70">
        <f t="shared" si="1"/>
        <v>0</v>
      </c>
      <c r="N23" s="78" t="e">
        <f t="shared" si="2"/>
        <v>#DIV/0!</v>
      </c>
      <c r="O23" s="45" t="e">
        <f>IF(N23&gt;50%,BG4,BG3)</f>
        <v>#DIV/0!</v>
      </c>
      <c r="P23" s="106" t="e">
        <f t="shared" si="3"/>
        <v>#DIV/0!</v>
      </c>
      <c r="Q23" s="45" t="e">
        <f>IF(P23&gt;5000,BG4,BG3)</f>
        <v>#DIV/0!</v>
      </c>
      <c r="R23" s="107"/>
      <c r="S23" s="108"/>
      <c r="T23" s="90"/>
    </row>
    <row r="24" spans="1:20" ht="41.25" customHeight="1">
      <c r="A24" s="11">
        <v>6</v>
      </c>
      <c r="B24" s="19"/>
      <c r="C24" s="26"/>
      <c r="D24" s="36"/>
      <c r="E24" s="36"/>
      <c r="F24" s="11"/>
      <c r="G24" s="11"/>
      <c r="H24" s="96"/>
      <c r="I24" s="100"/>
      <c r="J24" s="100"/>
      <c r="K24" s="56">
        <f t="shared" si="0"/>
        <v>0</v>
      </c>
      <c r="L24" s="56"/>
      <c r="M24" s="70">
        <f t="shared" si="1"/>
        <v>0</v>
      </c>
      <c r="N24" s="78" t="e">
        <f t="shared" si="2"/>
        <v>#DIV/0!</v>
      </c>
      <c r="O24" s="45" t="e">
        <f>IF(N24&gt;50%,BG4,BG3)</f>
        <v>#DIV/0!</v>
      </c>
      <c r="P24" s="106" t="e">
        <f t="shared" si="3"/>
        <v>#DIV/0!</v>
      </c>
      <c r="Q24" s="45" t="e">
        <f>IF(P24&gt;5000,BG4,BG3)</f>
        <v>#DIV/0!</v>
      </c>
      <c r="R24" s="107"/>
      <c r="S24" s="108"/>
      <c r="T24" s="90"/>
    </row>
    <row r="25" spans="1:20" ht="41.25" customHeight="1">
      <c r="A25" s="11">
        <v>7</v>
      </c>
      <c r="B25" s="19"/>
      <c r="C25" s="26"/>
      <c r="D25" s="36"/>
      <c r="E25" s="36"/>
      <c r="F25" s="11"/>
      <c r="G25" s="11"/>
      <c r="H25" s="96"/>
      <c r="I25" s="100"/>
      <c r="J25" s="100"/>
      <c r="K25" s="56">
        <f t="shared" si="0"/>
        <v>0</v>
      </c>
      <c r="L25" s="56"/>
      <c r="M25" s="70">
        <f t="shared" si="1"/>
        <v>0</v>
      </c>
      <c r="N25" s="78" t="e">
        <f t="shared" si="2"/>
        <v>#DIV/0!</v>
      </c>
      <c r="O25" s="45" t="e">
        <f>IF(N25&gt;50%,BG4,BG3)</f>
        <v>#DIV/0!</v>
      </c>
      <c r="P25" s="106" t="e">
        <f t="shared" si="3"/>
        <v>#DIV/0!</v>
      </c>
      <c r="Q25" s="45" t="e">
        <f>IF(P25&gt;5000,BG4,BG3)</f>
        <v>#DIV/0!</v>
      </c>
      <c r="R25" s="107"/>
      <c r="S25" s="108"/>
      <c r="T25" s="90"/>
    </row>
    <row r="26" spans="1:20" ht="41.25" customHeight="1">
      <c r="A26" s="11">
        <v>8</v>
      </c>
      <c r="B26" s="19"/>
      <c r="C26" s="26"/>
      <c r="D26" s="36"/>
      <c r="E26" s="36"/>
      <c r="F26" s="11"/>
      <c r="G26" s="11"/>
      <c r="H26" s="96"/>
      <c r="I26" s="100"/>
      <c r="J26" s="100"/>
      <c r="K26" s="56">
        <f t="shared" si="0"/>
        <v>0</v>
      </c>
      <c r="L26" s="56"/>
      <c r="M26" s="70">
        <f t="shared" si="1"/>
        <v>0</v>
      </c>
      <c r="N26" s="78" t="e">
        <f t="shared" si="2"/>
        <v>#DIV/0!</v>
      </c>
      <c r="O26" s="45" t="e">
        <f>IF(N26&gt;50%,BG4,BG3)</f>
        <v>#DIV/0!</v>
      </c>
      <c r="P26" s="106" t="e">
        <f t="shared" si="3"/>
        <v>#DIV/0!</v>
      </c>
      <c r="Q26" s="45" t="e">
        <f>IF(P26&gt;5000,BG4,BG3)</f>
        <v>#DIV/0!</v>
      </c>
      <c r="R26" s="107"/>
      <c r="S26" s="108"/>
      <c r="T26" s="90"/>
    </row>
    <row r="27" spans="1:20" ht="41.25" customHeight="1">
      <c r="A27" s="11">
        <v>9</v>
      </c>
      <c r="B27" s="19"/>
      <c r="C27" s="26"/>
      <c r="D27" s="36"/>
      <c r="E27" s="36"/>
      <c r="F27" s="11"/>
      <c r="G27" s="11"/>
      <c r="H27" s="96"/>
      <c r="I27" s="100"/>
      <c r="J27" s="100"/>
      <c r="K27" s="56">
        <f t="shared" si="0"/>
        <v>0</v>
      </c>
      <c r="L27" s="56"/>
      <c r="M27" s="70">
        <f t="shared" si="1"/>
        <v>0</v>
      </c>
      <c r="N27" s="78" t="e">
        <f t="shared" si="2"/>
        <v>#DIV/0!</v>
      </c>
      <c r="O27" s="45" t="e">
        <f>IF(N27&gt;50%,BG4,BG3)</f>
        <v>#DIV/0!</v>
      </c>
      <c r="P27" s="106" t="e">
        <f t="shared" si="3"/>
        <v>#DIV/0!</v>
      </c>
      <c r="Q27" s="45" t="e">
        <f>IF(P27&gt;5000,BG4,BG3)</f>
        <v>#DIV/0!</v>
      </c>
      <c r="R27" s="107"/>
      <c r="S27" s="108"/>
      <c r="T27" s="90"/>
    </row>
    <row r="28" spans="1:20" ht="41.25" customHeight="1">
      <c r="A28" s="11">
        <v>10</v>
      </c>
      <c r="B28" s="19"/>
      <c r="C28" s="26"/>
      <c r="D28" s="36"/>
      <c r="E28" s="36"/>
      <c r="F28" s="11"/>
      <c r="G28" s="11"/>
      <c r="H28" s="96"/>
      <c r="I28" s="100"/>
      <c r="J28" s="100"/>
      <c r="K28" s="56">
        <f t="shared" si="0"/>
        <v>0</v>
      </c>
      <c r="L28" s="56"/>
      <c r="M28" s="70">
        <f t="shared" si="1"/>
        <v>0</v>
      </c>
      <c r="N28" s="78" t="e">
        <f t="shared" si="2"/>
        <v>#DIV/0!</v>
      </c>
      <c r="O28" s="45" t="e">
        <f>IF(N28&gt;50%,BG4,BG3)</f>
        <v>#DIV/0!</v>
      </c>
      <c r="P28" s="106" t="e">
        <f t="shared" si="3"/>
        <v>#DIV/0!</v>
      </c>
      <c r="Q28" s="45" t="e">
        <f>IF(P28&gt;5000,BG4,BG3)</f>
        <v>#DIV/0!</v>
      </c>
      <c r="R28" s="107"/>
      <c r="S28" s="108"/>
      <c r="T28" s="90"/>
    </row>
    <row r="29" spans="1:20" ht="41.25" customHeight="1">
      <c r="A29" s="11">
        <v>11</v>
      </c>
      <c r="B29" s="19"/>
      <c r="C29" s="26"/>
      <c r="D29" s="36"/>
      <c r="E29" s="36"/>
      <c r="F29" s="11"/>
      <c r="G29" s="11"/>
      <c r="H29" s="96"/>
      <c r="I29" s="100"/>
      <c r="J29" s="100"/>
      <c r="K29" s="56">
        <f t="shared" si="0"/>
        <v>0</v>
      </c>
      <c r="L29" s="56"/>
      <c r="M29" s="70">
        <f t="shared" si="1"/>
        <v>0</v>
      </c>
      <c r="N29" s="78" t="e">
        <f t="shared" si="2"/>
        <v>#DIV/0!</v>
      </c>
      <c r="O29" s="45" t="e">
        <f>IF(N29&gt;50%,BG4,BG3)</f>
        <v>#DIV/0!</v>
      </c>
      <c r="P29" s="106" t="e">
        <f t="shared" si="3"/>
        <v>#DIV/0!</v>
      </c>
      <c r="Q29" s="45" t="e">
        <f>IF(P29&gt;5000,BG4,BG3)</f>
        <v>#DIV/0!</v>
      </c>
      <c r="R29" s="107"/>
      <c r="S29" s="108"/>
      <c r="T29" s="90"/>
    </row>
    <row r="30" spans="1:20" ht="41.25" customHeight="1">
      <c r="A30" s="11">
        <v>12</v>
      </c>
      <c r="B30" s="19"/>
      <c r="C30" s="26"/>
      <c r="D30" s="36"/>
      <c r="E30" s="36"/>
      <c r="F30" s="11"/>
      <c r="G30" s="11"/>
      <c r="H30" s="96"/>
      <c r="I30" s="100"/>
      <c r="J30" s="100"/>
      <c r="K30" s="56">
        <f t="shared" si="0"/>
        <v>0</v>
      </c>
      <c r="L30" s="56"/>
      <c r="M30" s="70">
        <f t="shared" si="1"/>
        <v>0</v>
      </c>
      <c r="N30" s="78" t="e">
        <f t="shared" si="2"/>
        <v>#DIV/0!</v>
      </c>
      <c r="O30" s="45" t="e">
        <f>IF(N30&gt;50%,BG4,BG3)</f>
        <v>#DIV/0!</v>
      </c>
      <c r="P30" s="106" t="e">
        <f t="shared" si="3"/>
        <v>#DIV/0!</v>
      </c>
      <c r="Q30" s="45" t="e">
        <f>IF(P30&gt;5000,BG4,BG3)</f>
        <v>#DIV/0!</v>
      </c>
      <c r="R30" s="107"/>
      <c r="S30" s="108"/>
      <c r="T30" s="90"/>
    </row>
    <row r="31" spans="1:20" ht="41.25" customHeight="1">
      <c r="A31" s="11">
        <v>13</v>
      </c>
      <c r="B31" s="19"/>
      <c r="C31" s="26"/>
      <c r="D31" s="36"/>
      <c r="E31" s="36"/>
      <c r="F31" s="11"/>
      <c r="G31" s="11"/>
      <c r="H31" s="96"/>
      <c r="I31" s="100"/>
      <c r="J31" s="100"/>
      <c r="K31" s="56">
        <f t="shared" si="0"/>
        <v>0</v>
      </c>
      <c r="L31" s="56"/>
      <c r="M31" s="70">
        <f t="shared" si="1"/>
        <v>0</v>
      </c>
      <c r="N31" s="78" t="e">
        <f t="shared" si="2"/>
        <v>#DIV/0!</v>
      </c>
      <c r="O31" s="45" t="e">
        <f>IF(N31&gt;50%,BG4,BG3)</f>
        <v>#DIV/0!</v>
      </c>
      <c r="P31" s="106" t="e">
        <f t="shared" si="3"/>
        <v>#DIV/0!</v>
      </c>
      <c r="Q31" s="45" t="e">
        <f>IF(P31&gt;5000,BG4,BG3)</f>
        <v>#DIV/0!</v>
      </c>
      <c r="R31" s="107"/>
      <c r="S31" s="108"/>
      <c r="T31" s="90"/>
    </row>
    <row r="32" spans="1:20" ht="33.75" customHeight="1">
      <c r="A32" s="12" t="s">
        <v>19</v>
      </c>
      <c r="B32" s="20"/>
      <c r="C32" s="20"/>
      <c r="D32" s="20"/>
      <c r="E32" s="20"/>
      <c r="F32" s="20"/>
      <c r="G32" s="45"/>
      <c r="H32" s="97">
        <f t="shared" ref="H32:M32" si="4">SUM(H19:H31)</f>
        <v>0</v>
      </c>
      <c r="I32" s="101">
        <f t="shared" si="4"/>
        <v>0</v>
      </c>
      <c r="J32" s="101">
        <f t="shared" si="4"/>
        <v>0</v>
      </c>
      <c r="K32" s="57">
        <f t="shared" si="4"/>
        <v>0</v>
      </c>
      <c r="L32" s="64">
        <f t="shared" si="4"/>
        <v>0</v>
      </c>
      <c r="M32" s="70">
        <f t="shared" si="4"/>
        <v>0</v>
      </c>
      <c r="N32" s="79"/>
      <c r="O32" s="84"/>
      <c r="P32" s="79"/>
      <c r="Q32" s="84"/>
      <c r="R32" s="85">
        <f>SUM(R19:R31)</f>
        <v>0</v>
      </c>
      <c r="S32" s="109">
        <f>SUM(S19:S31)</f>
        <v>0</v>
      </c>
      <c r="T32" s="90"/>
    </row>
    <row r="33" spans="1:20" ht="18" customHeight="1">
      <c r="A33" s="6" t="s">
        <v>9</v>
      </c>
      <c r="B33" s="6"/>
      <c r="C33" s="6"/>
      <c r="D33" s="30"/>
      <c r="E33" s="30"/>
      <c r="F33" s="30"/>
      <c r="G33" s="30"/>
      <c r="H33" s="30"/>
      <c r="I33" s="30"/>
      <c r="J33" s="30"/>
      <c r="K33" s="58"/>
      <c r="L33" s="58"/>
      <c r="M33" s="50"/>
      <c r="N33" s="50"/>
      <c r="O33" s="50"/>
      <c r="P33" s="50"/>
      <c r="Q33" s="50"/>
      <c r="R33" s="50"/>
      <c r="S33" s="50"/>
      <c r="T33" s="50"/>
    </row>
  </sheetData>
  <mergeCells count="28">
    <mergeCell ref="A3:T3"/>
    <mergeCell ref="A4:T4"/>
    <mergeCell ref="B6:C6"/>
    <mergeCell ref="H10:K10"/>
    <mergeCell ref="A32:G32"/>
    <mergeCell ref="N32:O32"/>
    <mergeCell ref="P32:Q32"/>
    <mergeCell ref="A8:A11"/>
    <mergeCell ref="B8:D9"/>
    <mergeCell ref="E8:E11"/>
    <mergeCell ref="F8:F11"/>
    <mergeCell ref="G8:G11"/>
    <mergeCell ref="H8:M9"/>
    <mergeCell ref="N8:Q9"/>
    <mergeCell ref="R8:S9"/>
    <mergeCell ref="T8:T9"/>
    <mergeCell ref="B10:B11"/>
    <mergeCell ref="C10:C11"/>
    <mergeCell ref="D10:D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</mergeCells>
  <phoneticPr fontId="1" type="Hiragana"/>
  <pageMargins left="0.7" right="0.7" top="0.75" bottom="0.75" header="0.3" footer="0.3"/>
  <pageSetup paperSize="9" fitToWidth="1" fitToHeight="1" orientation="portrait" usePrinterDefaults="1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83"/>
  <sheetViews>
    <sheetView workbookViewId="0">
      <selection activeCell="B85" sqref="B85"/>
    </sheetView>
  </sheetViews>
  <sheetFormatPr defaultRowHeight="18.75"/>
  <cols>
    <col min="2" max="2" width="9.25" bestFit="1" customWidth="1"/>
    <col min="3" max="3" width="12.375" customWidth="1"/>
    <col min="5" max="5" width="23.875" customWidth="1"/>
    <col min="6" max="6" width="22.25" customWidth="1"/>
  </cols>
  <sheetData>
    <row r="1" spans="1:6">
      <c r="A1" s="5" t="s">
        <v>72</v>
      </c>
      <c r="B1" s="5" t="s">
        <v>73</v>
      </c>
    </row>
    <row r="2" spans="1:6">
      <c r="A2" s="111">
        <v>44845</v>
      </c>
      <c r="B2">
        <v>3</v>
      </c>
      <c r="C2" s="111"/>
    </row>
    <row r="3" spans="1:6">
      <c r="A3" s="111">
        <v>44846</v>
      </c>
      <c r="B3">
        <v>3</v>
      </c>
      <c r="C3" s="111"/>
    </row>
    <row r="4" spans="1:6">
      <c r="A4" s="111">
        <v>44847</v>
      </c>
      <c r="B4">
        <v>3</v>
      </c>
      <c r="E4" s="111"/>
      <c r="F4" s="111"/>
    </row>
    <row r="5" spans="1:6">
      <c r="A5" s="111">
        <v>44848</v>
      </c>
      <c r="B5">
        <v>3</v>
      </c>
    </row>
    <row r="6" spans="1:6">
      <c r="A6" s="111">
        <v>44849</v>
      </c>
      <c r="B6">
        <v>1</v>
      </c>
    </row>
    <row r="7" spans="1:6">
      <c r="A7" s="111">
        <v>44850</v>
      </c>
      <c r="B7">
        <v>3</v>
      </c>
    </row>
    <row r="8" spans="1:6">
      <c r="A8" s="111">
        <v>44851</v>
      </c>
      <c r="B8">
        <v>3</v>
      </c>
    </row>
    <row r="9" spans="1:6">
      <c r="A9" s="111">
        <v>44852</v>
      </c>
      <c r="B9">
        <v>3</v>
      </c>
    </row>
    <row r="10" spans="1:6">
      <c r="A10" s="111">
        <v>44853</v>
      </c>
      <c r="B10">
        <v>3</v>
      </c>
    </row>
    <row r="11" spans="1:6">
      <c r="A11" s="111">
        <v>44854</v>
      </c>
      <c r="B11">
        <v>3</v>
      </c>
    </row>
    <row r="12" spans="1:6">
      <c r="A12" s="111">
        <v>44855</v>
      </c>
      <c r="B12">
        <v>3</v>
      </c>
    </row>
    <row r="13" spans="1:6">
      <c r="A13" s="111">
        <v>44856</v>
      </c>
      <c r="B13">
        <v>1</v>
      </c>
    </row>
    <row r="14" spans="1:6">
      <c r="A14" s="111">
        <v>44857</v>
      </c>
      <c r="B14">
        <v>3</v>
      </c>
    </row>
    <row r="15" spans="1:6">
      <c r="A15" s="111">
        <v>44858</v>
      </c>
      <c r="B15">
        <v>3</v>
      </c>
    </row>
    <row r="16" spans="1:6">
      <c r="A16" s="111">
        <v>44859</v>
      </c>
      <c r="B16">
        <v>3</v>
      </c>
    </row>
    <row r="17" spans="1:2">
      <c r="A17" s="111">
        <v>44860</v>
      </c>
      <c r="B17">
        <v>3</v>
      </c>
    </row>
    <row r="18" spans="1:2">
      <c r="A18" s="111">
        <v>44861</v>
      </c>
      <c r="B18">
        <v>3</v>
      </c>
    </row>
    <row r="19" spans="1:2">
      <c r="A19" s="111">
        <v>44862</v>
      </c>
      <c r="B19">
        <v>3</v>
      </c>
    </row>
    <row r="20" spans="1:2">
      <c r="A20" s="111">
        <v>44863</v>
      </c>
      <c r="B20">
        <v>1</v>
      </c>
    </row>
    <row r="21" spans="1:2">
      <c r="A21" s="111">
        <v>44864</v>
      </c>
      <c r="B21">
        <v>3</v>
      </c>
    </row>
    <row r="22" spans="1:2">
      <c r="A22" s="111">
        <v>44865</v>
      </c>
      <c r="B22">
        <v>3</v>
      </c>
    </row>
    <row r="23" spans="1:2">
      <c r="A23" s="111">
        <v>44866</v>
      </c>
      <c r="B23">
        <v>3</v>
      </c>
    </row>
    <row r="24" spans="1:2">
      <c r="A24" s="111">
        <v>44867</v>
      </c>
      <c r="B24">
        <v>3</v>
      </c>
    </row>
    <row r="25" spans="1:2">
      <c r="A25" s="111">
        <v>44868</v>
      </c>
      <c r="B25">
        <v>3</v>
      </c>
    </row>
    <row r="26" spans="1:2">
      <c r="A26" s="111">
        <v>44869</v>
      </c>
      <c r="B26">
        <v>3</v>
      </c>
    </row>
    <row r="27" spans="1:2">
      <c r="A27" s="111">
        <v>44870</v>
      </c>
      <c r="B27">
        <v>1</v>
      </c>
    </row>
    <row r="28" spans="1:2">
      <c r="A28" s="111">
        <v>44871</v>
      </c>
      <c r="B28">
        <v>3</v>
      </c>
    </row>
    <row r="29" spans="1:2">
      <c r="A29" s="111">
        <v>44872</v>
      </c>
      <c r="B29">
        <v>3</v>
      </c>
    </row>
    <row r="30" spans="1:2">
      <c r="A30" s="111">
        <v>44873</v>
      </c>
      <c r="B30">
        <v>3</v>
      </c>
    </row>
    <row r="31" spans="1:2">
      <c r="A31" s="111">
        <v>44874</v>
      </c>
      <c r="B31">
        <v>3</v>
      </c>
    </row>
    <row r="32" spans="1:2">
      <c r="A32" s="111">
        <v>44875</v>
      </c>
      <c r="B32">
        <v>3</v>
      </c>
    </row>
    <row r="33" spans="1:2">
      <c r="A33" s="111">
        <v>44876</v>
      </c>
      <c r="B33">
        <v>3</v>
      </c>
    </row>
    <row r="34" spans="1:2">
      <c r="A34" s="111">
        <v>44877</v>
      </c>
      <c r="B34">
        <v>1</v>
      </c>
    </row>
    <row r="35" spans="1:2">
      <c r="A35" s="111">
        <v>44878</v>
      </c>
      <c r="B35">
        <v>3</v>
      </c>
    </row>
    <row r="36" spans="1:2">
      <c r="A36" s="111">
        <v>44879</v>
      </c>
      <c r="B36">
        <v>3</v>
      </c>
    </row>
    <row r="37" spans="1:2">
      <c r="A37" s="111">
        <v>44880</v>
      </c>
      <c r="B37">
        <v>3</v>
      </c>
    </row>
    <row r="38" spans="1:2">
      <c r="A38" s="111">
        <v>44881</v>
      </c>
      <c r="B38">
        <v>3</v>
      </c>
    </row>
    <row r="39" spans="1:2">
      <c r="A39" s="111">
        <v>44882</v>
      </c>
      <c r="B39">
        <v>3</v>
      </c>
    </row>
    <row r="40" spans="1:2">
      <c r="A40" s="111">
        <v>44883</v>
      </c>
      <c r="B40">
        <v>3</v>
      </c>
    </row>
    <row r="41" spans="1:2">
      <c r="A41" s="111">
        <v>44884</v>
      </c>
      <c r="B41">
        <v>1</v>
      </c>
    </row>
    <row r="42" spans="1:2">
      <c r="A42" s="111">
        <v>44885</v>
      </c>
      <c r="B42">
        <v>3</v>
      </c>
    </row>
    <row r="43" spans="1:2">
      <c r="A43" s="111">
        <v>44886</v>
      </c>
      <c r="B43">
        <v>3</v>
      </c>
    </row>
    <row r="44" spans="1:2">
      <c r="A44" s="111">
        <v>44887</v>
      </c>
      <c r="B44">
        <v>3</v>
      </c>
    </row>
    <row r="45" spans="1:2">
      <c r="A45" s="111">
        <v>44888</v>
      </c>
      <c r="B45">
        <v>3</v>
      </c>
    </row>
    <row r="46" spans="1:2">
      <c r="A46" s="111">
        <v>44889</v>
      </c>
      <c r="B46">
        <v>3</v>
      </c>
    </row>
    <row r="47" spans="1:2">
      <c r="A47" s="111">
        <v>44890</v>
      </c>
      <c r="B47">
        <v>3</v>
      </c>
    </row>
    <row r="48" spans="1:2">
      <c r="A48" s="111">
        <v>44891</v>
      </c>
      <c r="B48">
        <v>1</v>
      </c>
    </row>
    <row r="49" spans="1:2">
      <c r="A49" s="111">
        <v>44892</v>
      </c>
      <c r="B49">
        <v>3</v>
      </c>
    </row>
    <row r="50" spans="1:2">
      <c r="A50" s="111">
        <v>44893</v>
      </c>
      <c r="B50">
        <v>3</v>
      </c>
    </row>
    <row r="51" spans="1:2">
      <c r="A51" s="111">
        <v>44894</v>
      </c>
      <c r="B51">
        <v>3</v>
      </c>
    </row>
    <row r="52" spans="1:2">
      <c r="A52" s="111">
        <v>44895</v>
      </c>
      <c r="B52">
        <v>3</v>
      </c>
    </row>
    <row r="53" spans="1:2">
      <c r="A53" s="111">
        <v>44896</v>
      </c>
      <c r="B53">
        <v>3</v>
      </c>
    </row>
    <row r="54" spans="1:2">
      <c r="A54" s="111">
        <v>44897</v>
      </c>
      <c r="B54">
        <v>3</v>
      </c>
    </row>
    <row r="55" spans="1:2">
      <c r="A55" s="111">
        <v>44898</v>
      </c>
      <c r="B55">
        <v>1</v>
      </c>
    </row>
    <row r="56" spans="1:2">
      <c r="A56" s="111">
        <v>44899</v>
      </c>
      <c r="B56">
        <v>3</v>
      </c>
    </row>
    <row r="57" spans="1:2">
      <c r="A57" s="111">
        <v>44900</v>
      </c>
      <c r="B57">
        <v>3</v>
      </c>
    </row>
    <row r="58" spans="1:2">
      <c r="A58" s="111">
        <v>44901</v>
      </c>
      <c r="B58">
        <v>3</v>
      </c>
    </row>
    <row r="59" spans="1:2">
      <c r="A59" s="111">
        <v>44902</v>
      </c>
      <c r="B59">
        <v>3</v>
      </c>
    </row>
    <row r="60" spans="1:2">
      <c r="A60" s="111">
        <v>44903</v>
      </c>
      <c r="B60">
        <v>3</v>
      </c>
    </row>
    <row r="61" spans="1:2">
      <c r="A61" s="111">
        <v>44904</v>
      </c>
      <c r="B61">
        <v>3</v>
      </c>
    </row>
    <row r="62" spans="1:2">
      <c r="A62" s="111">
        <v>44905</v>
      </c>
      <c r="B62">
        <v>1</v>
      </c>
    </row>
    <row r="63" spans="1:2">
      <c r="A63" s="111">
        <v>44906</v>
      </c>
      <c r="B63">
        <v>3</v>
      </c>
    </row>
    <row r="64" spans="1:2">
      <c r="A64" s="111">
        <v>44907</v>
      </c>
      <c r="B64">
        <v>3</v>
      </c>
    </row>
    <row r="65" spans="1:2">
      <c r="A65" s="111">
        <v>44908</v>
      </c>
      <c r="B65">
        <v>3</v>
      </c>
    </row>
    <row r="66" spans="1:2">
      <c r="A66" s="111">
        <v>44909</v>
      </c>
      <c r="B66">
        <v>3</v>
      </c>
    </row>
    <row r="67" spans="1:2">
      <c r="A67" s="111">
        <v>44910</v>
      </c>
      <c r="B67">
        <v>3</v>
      </c>
    </row>
    <row r="68" spans="1:2">
      <c r="A68" s="111">
        <v>44911</v>
      </c>
      <c r="B68">
        <v>3</v>
      </c>
    </row>
    <row r="69" spans="1:2">
      <c r="A69" s="111">
        <v>44912</v>
      </c>
      <c r="B69">
        <v>1</v>
      </c>
    </row>
    <row r="70" spans="1:2">
      <c r="A70" s="111">
        <v>44913</v>
      </c>
      <c r="B70">
        <v>3</v>
      </c>
    </row>
    <row r="71" spans="1:2">
      <c r="A71" s="111">
        <v>44914</v>
      </c>
      <c r="B71">
        <v>3</v>
      </c>
    </row>
    <row r="72" spans="1:2">
      <c r="A72" s="111">
        <v>44915</v>
      </c>
      <c r="B72">
        <v>3</v>
      </c>
    </row>
    <row r="73" spans="1:2">
      <c r="A73" s="111">
        <v>44916</v>
      </c>
      <c r="B73">
        <v>3</v>
      </c>
    </row>
    <row r="74" spans="1:2">
      <c r="A74" s="111">
        <v>44917</v>
      </c>
      <c r="B74">
        <v>3</v>
      </c>
    </row>
    <row r="75" spans="1:2">
      <c r="A75" s="111">
        <v>44918</v>
      </c>
      <c r="B75">
        <v>3</v>
      </c>
    </row>
    <row r="76" spans="1:2">
      <c r="A76" s="111">
        <v>44919</v>
      </c>
      <c r="B76">
        <v>1</v>
      </c>
    </row>
    <row r="77" spans="1:2">
      <c r="A77" s="111">
        <v>44920</v>
      </c>
      <c r="B77">
        <v>3</v>
      </c>
    </row>
    <row r="78" spans="1:2">
      <c r="A78" s="111">
        <v>44921</v>
      </c>
      <c r="B78">
        <v>3</v>
      </c>
    </row>
    <row r="79" spans="1:2">
      <c r="A79" s="111">
        <v>44922</v>
      </c>
      <c r="B79">
        <v>3</v>
      </c>
    </row>
    <row r="80" spans="1:2">
      <c r="A80" s="111">
        <v>44923</v>
      </c>
      <c r="B80">
        <v>3</v>
      </c>
    </row>
    <row r="81" spans="1:2">
      <c r="A81" s="111">
        <v>44924</v>
      </c>
      <c r="B81">
        <v>3</v>
      </c>
    </row>
    <row r="82" spans="1:2">
      <c r="A82" s="111">
        <v>44925</v>
      </c>
      <c r="B82">
        <v>3</v>
      </c>
    </row>
    <row r="83" spans="1:2">
      <c r="A83" s="111">
        <v>44926</v>
      </c>
      <c r="B83">
        <v>1</v>
      </c>
    </row>
  </sheetData>
  <phoneticPr fontId="1" type="Hiragana"/>
  <pageMargins left="0.78740157480314943" right="0.78740157480314943" top="0.98425196850393681" bottom="0.98425196850393681" header="0.51181102362204722" footer="0.51181102362204722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宿泊実績報告書</vt:lpstr>
      <vt:lpstr>記入例</vt:lpstr>
      <vt:lpstr>クーポン配布枚数計算用</vt:lpstr>
    </vt:vector>
  </TitlesOfParts>
  <LinksUpToDate>false</LinksUpToDate>
  <SharedDoc>false</SharedDoc>
  <HyperlinksChanged>false</HyperlinksChanged>
  <AppVersion>4.0.6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503303</dc:creator>
  <cp:lastModifiedBy>429278</cp:lastModifiedBy>
  <cp:lastPrinted>2022-07-29T07:44:08Z</cp:lastPrinted>
  <dcterms:created xsi:type="dcterms:W3CDTF">2021-05-10T09:43:43Z</dcterms:created>
  <dcterms:modified xsi:type="dcterms:W3CDTF">2022-10-03T00:14:08Z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3" baseType="lpwstr">
      <vt:lpwstr>3.0.4.0</vt:lpwstr>
      <vt:lpwstr>3.1.3.0</vt:lpwstr>
      <vt:lpwstr>3.1.9.0</vt:lpwstr>
    </vt:vector>
  </property>
  <property fmtid="{DCFEDD21-7773-49B2-8022-6FC58DB5260B}" pid="3" name="LastSavedVersion">
    <vt:lpwstr>3.0.4.0</vt:lpwstr>
  </property>
  <property fmtid="{DCFEDD21-7773-49B2-8022-6FC58DB5260B}" pid="4" name="LastSavedDate">
    <vt:filetime>2022-10-03T00:14:08Z</vt:filetime>
  </property>
</Properties>
</file>